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Additional recruitment" sheetId="1" r:id="rId1"/>
    <sheet name="Replacement" sheetId="2" r:id="rId2"/>
    <sheet name="Justification" sheetId="3" r:id="rId3"/>
    <sheet name="Work sheet as per HR MasterPlan" sheetId="4" r:id="rId4"/>
    <sheet name="Final" sheetId="5" r:id="rId5"/>
  </sheets>
  <externalReferences>
    <externalReference r:id="rId6"/>
  </externalReferences>
  <definedNames>
    <definedName name="_xlnm.Print_Area" localSheetId="0">'Additional recruitment'!$A$1:$Q$35</definedName>
    <definedName name="_xlnm.Print_Area" localSheetId="1">Replacement!$A$1:$K$31</definedName>
  </definedNames>
  <calcPr calcId="124519"/>
</workbook>
</file>

<file path=xl/calcChain.xml><?xml version="1.0" encoding="utf-8"?>
<calcChain xmlns="http://schemas.openxmlformats.org/spreadsheetml/2006/main">
  <c r="F30" i="4"/>
  <c r="F35" i="1"/>
  <c r="M25" i="5"/>
  <c r="F35"/>
  <c r="O24"/>
  <c r="N24"/>
  <c r="L24"/>
  <c r="M24"/>
  <c r="L6" l="1"/>
  <c r="L7"/>
  <c r="L8"/>
  <c r="L9"/>
  <c r="L10"/>
  <c r="L11"/>
  <c r="L12"/>
  <c r="L13"/>
  <c r="L14"/>
  <c r="L15"/>
  <c r="L16"/>
  <c r="L17"/>
  <c r="L18"/>
  <c r="L19"/>
  <c r="L20"/>
  <c r="L21"/>
  <c r="L22"/>
  <c r="L23"/>
  <c r="L5"/>
  <c r="J32"/>
  <c r="J31"/>
  <c r="J30"/>
  <c r="F30"/>
  <c r="K24"/>
  <c r="F34" s="1"/>
  <c r="J24"/>
  <c r="I24"/>
  <c r="G24"/>
  <c r="F31" s="1"/>
  <c r="F24"/>
  <c r="F29" s="1"/>
  <c r="E24"/>
  <c r="F28" s="1"/>
  <c r="D23"/>
  <c r="D22"/>
  <c r="D21"/>
  <c r="D20"/>
  <c r="D19"/>
  <c r="D18"/>
  <c r="D17"/>
  <c r="D16"/>
  <c r="D15"/>
  <c r="D14"/>
  <c r="D13"/>
  <c r="D12"/>
  <c r="D11"/>
  <c r="D10"/>
  <c r="D9"/>
  <c r="D8"/>
  <c r="D7"/>
  <c r="D6"/>
  <c r="D5"/>
  <c r="D24" i="4"/>
  <c r="I24" i="1"/>
  <c r="F30"/>
  <c r="E24"/>
  <c r="F24"/>
  <c r="G24"/>
  <c r="J24"/>
  <c r="D24" s="1"/>
  <c r="K24"/>
  <c r="F28"/>
  <c r="F29"/>
  <c r="F31"/>
  <c r="D6"/>
  <c r="D7"/>
  <c r="D8"/>
  <c r="D9"/>
  <c r="D10"/>
  <c r="D11"/>
  <c r="D12"/>
  <c r="D13"/>
  <c r="D14"/>
  <c r="D15"/>
  <c r="D16"/>
  <c r="D17"/>
  <c r="D18"/>
  <c r="D19"/>
  <c r="D20"/>
  <c r="D21"/>
  <c r="D22"/>
  <c r="D23"/>
  <c r="D5"/>
  <c r="I26" i="2"/>
  <c r="H26"/>
  <c r="G26"/>
  <c r="F26"/>
  <c r="E26"/>
  <c r="D26"/>
  <c r="I25"/>
  <c r="I23"/>
  <c r="I22"/>
  <c r="I21"/>
  <c r="I20"/>
  <c r="I19"/>
  <c r="I18"/>
  <c r="F18"/>
  <c r="I17"/>
  <c r="F17"/>
  <c r="I16"/>
  <c r="I15"/>
  <c r="I14"/>
  <c r="I13"/>
  <c r="I12"/>
  <c r="F12"/>
  <c r="I11"/>
  <c r="F11"/>
  <c r="I10"/>
  <c r="I9"/>
  <c r="I8"/>
  <c r="I7"/>
  <c r="H7"/>
  <c r="F7"/>
  <c r="J30" i="1"/>
  <c r="J31"/>
  <c r="J32"/>
  <c r="F29" i="4"/>
  <c r="F27"/>
  <c r="H24"/>
  <c r="G24"/>
  <c r="F24"/>
  <c r="E24"/>
  <c r="F28" s="1"/>
  <c r="H22"/>
  <c r="G22"/>
  <c r="D22"/>
  <c r="C22"/>
  <c r="H21"/>
  <c r="G21"/>
  <c r="D21"/>
  <c r="C21"/>
  <c r="I20"/>
  <c r="G20"/>
  <c r="D20"/>
  <c r="C20"/>
  <c r="H19"/>
  <c r="G19"/>
  <c r="D19"/>
  <c r="C19"/>
  <c r="H18"/>
  <c r="G18"/>
  <c r="D18"/>
  <c r="C18"/>
  <c r="H17"/>
  <c r="G17"/>
  <c r="D17"/>
  <c r="C17"/>
  <c r="H16"/>
  <c r="G16"/>
  <c r="D16"/>
  <c r="C16"/>
  <c r="I15"/>
  <c r="G15"/>
  <c r="D15"/>
  <c r="C15"/>
  <c r="G14"/>
  <c r="D14"/>
  <c r="C14"/>
  <c r="I14" s="1"/>
  <c r="I24" s="1"/>
  <c r="H13"/>
  <c r="G13"/>
  <c r="C13"/>
  <c r="H12"/>
  <c r="G12"/>
  <c r="D12"/>
  <c r="C12"/>
  <c r="G11"/>
  <c r="D11"/>
  <c r="C11"/>
  <c r="H10"/>
  <c r="G10"/>
  <c r="D10"/>
  <c r="C10"/>
  <c r="I9"/>
  <c r="G9"/>
  <c r="D9"/>
  <c r="C9"/>
  <c r="H8"/>
  <c r="G8"/>
  <c r="D8"/>
  <c r="C8"/>
  <c r="I7"/>
  <c r="G7"/>
  <c r="D7"/>
  <c r="C7"/>
  <c r="H6"/>
  <c r="G6"/>
  <c r="D6"/>
  <c r="C6"/>
  <c r="I5"/>
  <c r="C5"/>
  <c r="I4"/>
  <c r="G4"/>
  <c r="C4"/>
  <c r="F34" i="1"/>
  <c r="C24" i="4" l="1"/>
  <c r="F26" s="1"/>
  <c r="D24" i="5"/>
</calcChain>
</file>

<file path=xl/comments1.xml><?xml version="1.0" encoding="utf-8"?>
<comments xmlns="http://schemas.openxmlformats.org/spreadsheetml/2006/main">
  <authors>
    <author>Author</author>
  </authors>
  <commentList>
    <comment ref="E18" authorId="0">
      <text>
        <r>
          <rPr>
            <b/>
            <sz val="9"/>
            <color indexed="81"/>
            <rFont val="Tahoma"/>
            <family val="2"/>
          </rPr>
          <t>Author:</t>
        </r>
        <r>
          <rPr>
            <sz val="9"/>
            <color indexed="81"/>
            <rFont val="Tahoma"/>
            <family val="2"/>
          </rPr>
          <t xml:space="preserve">
For division office in planning unit (PMU).</t>
        </r>
      </text>
    </comment>
    <comment ref="F18" authorId="0">
      <text>
        <r>
          <rPr>
            <b/>
            <sz val="9"/>
            <color indexed="81"/>
            <rFont val="Tahoma"/>
            <family val="2"/>
          </rPr>
          <t>Author:</t>
        </r>
        <r>
          <rPr>
            <sz val="9"/>
            <color indexed="81"/>
            <rFont val="Tahoma"/>
            <family val="2"/>
          </rPr>
          <t xml:space="preserve">
two nos. of Supervisor for two ESSD office (i.e. Gyelpozhing &amp;  Yadhi as a assistant Manager. One VTI graduate as a In-Charge for rehabilated Khalangzey Power Plant ( This might be considered as a replacement for late Mr.Wangchuk)</t>
        </r>
      </text>
    </comment>
    <comment ref="G18" authorId="0">
      <text>
        <r>
          <rPr>
            <b/>
            <sz val="9"/>
            <color indexed="81"/>
            <rFont val="Tahoma"/>
            <family val="2"/>
          </rPr>
          <t>user: For gyelpozhing and Yadhi SS</t>
        </r>
        <r>
          <rPr>
            <sz val="9"/>
            <color indexed="81"/>
            <rFont val="Tahoma"/>
            <family val="2"/>
          </rPr>
          <t xml:space="preserve">
</t>
        </r>
      </text>
    </comment>
    <comment ref="I18" authorId="0">
      <text>
        <r>
          <rPr>
            <b/>
            <sz val="9"/>
            <color indexed="81"/>
            <rFont val="Tahoma"/>
            <family val="2"/>
          </rPr>
          <t>user:Two SBO is very much required for Khalangey micro power plant and four line staffs in O&amp;M.</t>
        </r>
        <r>
          <rPr>
            <sz val="9"/>
            <color indexed="81"/>
            <rFont val="Tahoma"/>
            <family val="2"/>
          </rPr>
          <t xml:space="preserve">
</t>
        </r>
      </text>
    </comment>
    <comment ref="J18" authorId="0">
      <text>
        <r>
          <rPr>
            <b/>
            <sz val="9"/>
            <color indexed="81"/>
            <rFont val="Tahoma"/>
            <family val="2"/>
          </rPr>
          <t>Author:</t>
        </r>
        <r>
          <rPr>
            <sz val="9"/>
            <color indexed="81"/>
            <rFont val="Tahoma"/>
            <family val="2"/>
          </rPr>
          <t xml:space="preserve">
To be placed at two ESSDs</t>
        </r>
      </text>
    </comment>
  </commentList>
</comments>
</file>

<file path=xl/comments2.xml><?xml version="1.0" encoding="utf-8"?>
<comments xmlns="http://schemas.openxmlformats.org/spreadsheetml/2006/main">
  <authors>
    <author>Author</author>
  </authors>
  <commentList>
    <comment ref="E18" authorId="0">
      <text>
        <r>
          <rPr>
            <b/>
            <sz val="9"/>
            <color indexed="81"/>
            <rFont val="Tahoma"/>
            <family val="2"/>
          </rPr>
          <t>Author:</t>
        </r>
        <r>
          <rPr>
            <sz val="9"/>
            <color indexed="81"/>
            <rFont val="Tahoma"/>
            <family val="2"/>
          </rPr>
          <t xml:space="preserve">
For division office in planning unit (PMU).</t>
        </r>
      </text>
    </comment>
    <comment ref="F18" authorId="0">
      <text>
        <r>
          <rPr>
            <b/>
            <sz val="9"/>
            <color indexed="81"/>
            <rFont val="Tahoma"/>
            <family val="2"/>
          </rPr>
          <t>Author:</t>
        </r>
        <r>
          <rPr>
            <sz val="9"/>
            <color indexed="81"/>
            <rFont val="Tahoma"/>
            <family val="2"/>
          </rPr>
          <t xml:space="preserve">
two nos. of Supervisor for two ESSD office (i.e. Gyelpozhing &amp;  Yadhi as a assistant Manager. One VTI graduate as a In-Charge for rehabilated Khalangzey Power Plant ( This might be considered as a replacement for late Mr.Wangchuk)</t>
        </r>
      </text>
    </comment>
    <comment ref="G18" authorId="0">
      <text>
        <r>
          <rPr>
            <b/>
            <sz val="9"/>
            <color indexed="81"/>
            <rFont val="Tahoma"/>
            <family val="2"/>
          </rPr>
          <t>user: For gyelpozhing and Yadhi SS</t>
        </r>
        <r>
          <rPr>
            <sz val="9"/>
            <color indexed="81"/>
            <rFont val="Tahoma"/>
            <family val="2"/>
          </rPr>
          <t xml:space="preserve">
</t>
        </r>
      </text>
    </comment>
    <comment ref="I18" authorId="0">
      <text>
        <r>
          <rPr>
            <b/>
            <sz val="9"/>
            <color indexed="81"/>
            <rFont val="Tahoma"/>
            <family val="2"/>
          </rPr>
          <t>user:Two SBO is very much required for Khalangey micro power plant and four line staffs in O&amp;M.</t>
        </r>
        <r>
          <rPr>
            <sz val="9"/>
            <color indexed="81"/>
            <rFont val="Tahoma"/>
            <family val="2"/>
          </rPr>
          <t xml:space="preserve">
</t>
        </r>
      </text>
    </comment>
    <comment ref="J18" authorId="0">
      <text>
        <r>
          <rPr>
            <b/>
            <sz val="9"/>
            <color indexed="81"/>
            <rFont val="Tahoma"/>
            <family val="2"/>
          </rPr>
          <t>Author:</t>
        </r>
        <r>
          <rPr>
            <sz val="9"/>
            <color indexed="81"/>
            <rFont val="Tahoma"/>
            <family val="2"/>
          </rPr>
          <t xml:space="preserve">
To be placed at two ESSDs</t>
        </r>
      </text>
    </comment>
  </commentList>
</comments>
</file>

<file path=xl/sharedStrings.xml><?xml version="1.0" encoding="utf-8"?>
<sst xmlns="http://schemas.openxmlformats.org/spreadsheetml/2006/main" count="195" uniqueCount="87">
  <si>
    <t>Abstract of manpower requisition for DCSD 2016</t>
  </si>
  <si>
    <t>Sl #</t>
  </si>
  <si>
    <t>Name of ESD</t>
  </si>
  <si>
    <t xml:space="preserve">Categories of actual manpower required </t>
  </si>
  <si>
    <t>Sl#</t>
  </si>
  <si>
    <t xml:space="preserve">B1 &amp; above electrical Engineer </t>
  </si>
  <si>
    <t xml:space="preserve"> Diploma Engineer </t>
  </si>
  <si>
    <t>Cashier /Billing clerk</t>
  </si>
  <si>
    <t>ESP</t>
  </si>
  <si>
    <t xml:space="preserve">VTI </t>
  </si>
  <si>
    <t>Driver</t>
  </si>
  <si>
    <t>Meter Readers</t>
  </si>
  <si>
    <t>Thimphu</t>
  </si>
  <si>
    <t>Punakha</t>
  </si>
  <si>
    <t>1DEE from replacement</t>
  </si>
  <si>
    <t>Wangdue</t>
  </si>
  <si>
    <t>2DEE and 1driver from replacement</t>
  </si>
  <si>
    <t>Haa</t>
  </si>
  <si>
    <t>Dagana</t>
  </si>
  <si>
    <t>Tsirang</t>
  </si>
  <si>
    <t>Gelephug</t>
  </si>
  <si>
    <t>Trongsa</t>
  </si>
  <si>
    <t>Zhemgang</t>
  </si>
  <si>
    <t>Paro</t>
  </si>
  <si>
    <t>Bumthang</t>
  </si>
  <si>
    <t>Phuentsholing</t>
  </si>
  <si>
    <t>Samtse</t>
  </si>
  <si>
    <t>One driver from replacement</t>
  </si>
  <si>
    <t>Mongar</t>
  </si>
  <si>
    <t>Trashiyangtse</t>
  </si>
  <si>
    <t>Lhuentse</t>
  </si>
  <si>
    <t>Trashigang</t>
  </si>
  <si>
    <t>Samdrup Jongkhar</t>
  </si>
  <si>
    <t>Pema Gatshel</t>
  </si>
  <si>
    <t>Total</t>
  </si>
  <si>
    <t>New Requirement</t>
  </si>
  <si>
    <t>Electrical Engineer</t>
  </si>
  <si>
    <t>Manpower DCSD</t>
  </si>
  <si>
    <t>New recruitment @5.514%</t>
  </si>
  <si>
    <t>Diploma Engineer</t>
  </si>
  <si>
    <t>VTI</t>
  </si>
  <si>
    <t xml:space="preserve"> December 2015</t>
  </si>
  <si>
    <t>Cashier/Billing clerk</t>
  </si>
  <si>
    <t>Meter Reader</t>
  </si>
  <si>
    <t>Department's requirement</t>
  </si>
  <si>
    <t xml:space="preserve">Abstract </t>
  </si>
  <si>
    <t>Categories of staff replacement</t>
  </si>
  <si>
    <t>BEE</t>
  </si>
  <si>
    <t>DEE</t>
  </si>
  <si>
    <t>`1</t>
  </si>
  <si>
    <t xml:space="preserve">UED </t>
  </si>
  <si>
    <t>Justifcation for different category of manpower recruitment</t>
  </si>
  <si>
    <t>Engineers</t>
  </si>
  <si>
    <t>Category</t>
  </si>
  <si>
    <t>Justification</t>
  </si>
  <si>
    <t>Remarks</t>
  </si>
  <si>
    <t>Supervisors</t>
  </si>
  <si>
    <t>Cashier and Billing clerk</t>
  </si>
  <si>
    <t>VTI are required in divisions for Operation &amp; Maintenance and Planning &amp; Construction due to the shortage of manpower.This is work out during manpower work out of divisions as per HR MasterPlan. VTI are the engines power in Divisions.Recruitment shall be done in second phase recruitment lot.</t>
  </si>
  <si>
    <t>BPC Management has decided to recruit an engineer for all divisions without engineers under DCSD to build the technical competency in all divisions. This is also a strategy of succession planning to replace some divisional managers in next five years. Engineers have to be recruited in first phase recruitment  since engineers have to be given an orientation before fielding at Divisions</t>
  </si>
  <si>
    <t>During the manpower work out in 2015 in line with the HR Masterplan it was  worked out that unit heads of Divisons should be headed by minimum of Diploma electrical engineers(DEE) qualification. DEE is required to build the competency of divisions.Divisions have acute shortage of supervisors and need to be recruited in first phase recruitment.</t>
  </si>
  <si>
    <t>In wake of the meter reading/billing issues came up in some ESDs due to the multi-task staff in recent past and has became a national issue, DCSD has decided to roll back the multi-task staff and replace with dedicated meter readers. As a pilot trial,DCSD has decided to try out in 8 Divisions. This will also resolve the shortage of manpower in those divisions. There is an urgent need to recruit Meter Readers and Management decided to recruit in first phase recruitment.</t>
  </si>
  <si>
    <t xml:space="preserve">BPC Management has decided to recruit engineers in first phase recruitment </t>
  </si>
  <si>
    <t xml:space="preserve">Cashiers are required in  Sub-divisions. Also few ESDs don’t have separate cashier and billing clerk.Recruitment shall be done in second phase recruitment </t>
  </si>
  <si>
    <t xml:space="preserve">BPC Management has decided to recruit engineers in second phase recruitment </t>
  </si>
  <si>
    <t>Abstract of manpower assessment for DCSD without Hydro Plants</t>
  </si>
  <si>
    <t>Existing manpower including VEEET but excluding Hydro Plant</t>
  </si>
  <si>
    <t>Requirement asssessed as per HR Maser plan</t>
  </si>
  <si>
    <t>Shortage</t>
  </si>
  <si>
    <t>Excess</t>
  </si>
  <si>
    <t>VEEET</t>
  </si>
  <si>
    <t>Manpower in HydroPlant</t>
  </si>
  <si>
    <t>Manpower for hydro plants</t>
  </si>
  <si>
    <t xml:space="preserve">         Existing manpower with VEEET but excluding Hydro Plant staff</t>
  </si>
  <si>
    <t>Manpower for Hydro Power as per HR masterplan</t>
  </si>
  <si>
    <t>Manpower assessed as per HR MasterPlan without HydroPlant</t>
  </si>
  <si>
    <t>Exisitng manpower for Hydro Plant</t>
  </si>
  <si>
    <t>Net requirement  without Hydro Power plant(Shortage-Excess)</t>
  </si>
  <si>
    <t>VTI (A)</t>
  </si>
  <si>
    <t>Meter Readers(B)</t>
  </si>
  <si>
    <t>No meter readers(D)</t>
  </si>
  <si>
    <t>Less</t>
  </si>
  <si>
    <t>Existing Multitask staff</t>
  </si>
  <si>
    <t>Service Centre</t>
  </si>
  <si>
    <t>DCSD</t>
  </si>
  <si>
    <t>In place of Tshewang Yeshi</t>
  </si>
  <si>
    <t>C=A+B(VTI)</t>
  </si>
</sst>
</file>

<file path=xl/styles.xml><?xml version="1.0" encoding="utf-8"?>
<styleSheet xmlns="http://schemas.openxmlformats.org/spreadsheetml/2006/main">
  <numFmts count="2">
    <numFmt numFmtId="43" formatCode="_(* #,##0.00_);_(* \(#,##0.00\);_(* &quot;-&quot;??_);_(@_)"/>
    <numFmt numFmtId="164" formatCode="[$-409]mmmm/yy;@"/>
  </numFmts>
  <fonts count="21">
    <font>
      <sz val="11"/>
      <color theme="1"/>
      <name val="Calibri"/>
      <family val="2"/>
      <scheme val="minor"/>
    </font>
    <font>
      <sz val="11"/>
      <color theme="1"/>
      <name val="Times New Roman"/>
      <family val="1"/>
    </font>
    <font>
      <b/>
      <sz val="12"/>
      <color theme="1"/>
      <name val="Times New Roman"/>
      <family val="1"/>
    </font>
    <font>
      <b/>
      <sz val="10"/>
      <color theme="1"/>
      <name val="Times New Roman"/>
      <family val="1"/>
    </font>
    <font>
      <b/>
      <sz val="8"/>
      <color theme="1"/>
      <name val="Times New Roman"/>
      <family val="1"/>
    </font>
    <font>
      <sz val="10"/>
      <color theme="1"/>
      <name val="Times New Roman"/>
      <family val="1"/>
    </font>
    <font>
      <sz val="10"/>
      <name val="Times New Roman"/>
      <family val="1"/>
    </font>
    <font>
      <sz val="10"/>
      <color rgb="FFFF0000"/>
      <name val="Times New Roman"/>
      <family val="1"/>
    </font>
    <font>
      <b/>
      <sz val="10"/>
      <color rgb="FFFF0000"/>
      <name val="Times New Roman"/>
      <family val="1"/>
    </font>
    <font>
      <b/>
      <sz val="10"/>
      <name val="Times New Roman"/>
      <family val="1"/>
    </font>
    <font>
      <b/>
      <sz val="12"/>
      <color rgb="FFFF0000"/>
      <name val="Times New Roman"/>
      <family val="1"/>
    </font>
    <font>
      <sz val="12"/>
      <name val="Times New Roman"/>
      <family val="1"/>
    </font>
    <font>
      <b/>
      <sz val="11"/>
      <color theme="1"/>
      <name val="Times New Roman"/>
      <family val="1"/>
    </font>
    <font>
      <b/>
      <sz val="9"/>
      <color indexed="81"/>
      <name val="Tahoma"/>
      <family val="2"/>
    </font>
    <font>
      <sz val="9"/>
      <color indexed="81"/>
      <name val="Tahoma"/>
      <family val="2"/>
    </font>
    <font>
      <b/>
      <sz val="11"/>
      <color theme="1"/>
      <name val="Calibri"/>
      <family val="2"/>
      <scheme val="minor"/>
    </font>
    <font>
      <sz val="11"/>
      <name val="Times New Roman"/>
      <family val="1"/>
    </font>
    <font>
      <b/>
      <sz val="11"/>
      <name val="Times New Roman"/>
      <family val="1"/>
    </font>
    <font>
      <sz val="11"/>
      <color theme="1"/>
      <name val="Calibri"/>
      <family val="2"/>
      <scheme val="minor"/>
    </font>
    <font>
      <sz val="11"/>
      <color rgb="FFFF0000"/>
      <name val="Times New Roman"/>
      <family val="1"/>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style="thick">
        <color indexed="64"/>
      </left>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style="thin">
        <color indexed="64"/>
      </bottom>
      <diagonal/>
    </border>
    <border>
      <left/>
      <right style="thin">
        <color indexed="64"/>
      </right>
      <top/>
      <bottom style="thin">
        <color indexed="64"/>
      </bottom>
      <diagonal/>
    </border>
    <border>
      <left style="thick">
        <color indexed="64"/>
      </left>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s>
  <cellStyleXfs count="2">
    <xf numFmtId="0" fontId="0" fillId="0" borderId="0"/>
    <xf numFmtId="43" fontId="18" fillId="0" borderId="0" applyFont="0" applyFill="0" applyBorder="0" applyAlignment="0" applyProtection="0"/>
  </cellStyleXfs>
  <cellXfs count="136">
    <xf numFmtId="0" fontId="0" fillId="0" borderId="0" xfId="0"/>
    <xf numFmtId="0" fontId="1" fillId="2" borderId="0" xfId="0" applyFont="1" applyFill="1"/>
    <xf numFmtId="0" fontId="2" fillId="2" borderId="0" xfId="0" applyFont="1" applyFill="1" applyBorder="1" applyAlignment="1"/>
    <xf numFmtId="0" fontId="1" fillId="2" borderId="5" xfId="0" applyFont="1" applyFill="1" applyBorder="1"/>
    <xf numFmtId="0" fontId="4" fillId="2"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1" fillId="2" borderId="0" xfId="0" applyFont="1" applyFill="1" applyAlignment="1">
      <alignment vertical="center"/>
    </xf>
    <xf numFmtId="0" fontId="5" fillId="2" borderId="8" xfId="0" applyFont="1" applyFill="1" applyBorder="1" applyAlignment="1">
      <alignment horizontal="center"/>
    </xf>
    <xf numFmtId="0" fontId="5" fillId="2" borderId="5" xfId="0" applyFont="1" applyFill="1" applyBorder="1" applyAlignment="1">
      <alignment horizontal="center"/>
    </xf>
    <xf numFmtId="0" fontId="1" fillId="2" borderId="5" xfId="0" applyFont="1" applyFill="1" applyBorder="1" applyAlignment="1">
      <alignment horizontal="center" vertical="center"/>
    </xf>
    <xf numFmtId="0" fontId="6" fillId="2" borderId="5" xfId="0" applyFont="1" applyFill="1" applyBorder="1" applyAlignment="1">
      <alignment horizontal="center"/>
    </xf>
    <xf numFmtId="0" fontId="5" fillId="2" borderId="10" xfId="0" applyFont="1" applyFill="1" applyBorder="1" applyAlignment="1">
      <alignment horizontal="center"/>
    </xf>
    <xf numFmtId="0" fontId="5" fillId="2" borderId="0" xfId="0" applyFont="1" applyFill="1" applyBorder="1" applyAlignment="1">
      <alignment horizontal="center"/>
    </xf>
    <xf numFmtId="0" fontId="3" fillId="2" borderId="0" xfId="0" applyFont="1" applyFill="1" applyBorder="1" applyAlignment="1">
      <alignment horizontal="center" wrapText="1"/>
    </xf>
    <xf numFmtId="0" fontId="7" fillId="2" borderId="0" xfId="0" applyFont="1" applyFill="1" applyBorder="1" applyAlignment="1">
      <alignment horizontal="center"/>
    </xf>
    <xf numFmtId="0" fontId="1" fillId="2" borderId="0" xfId="0" applyFont="1" applyFill="1" applyBorder="1"/>
    <xf numFmtId="0" fontId="9" fillId="2" borderId="5" xfId="0" applyFont="1" applyFill="1" applyBorder="1" applyAlignment="1">
      <alignment horizontal="center"/>
    </xf>
    <xf numFmtId="0" fontId="1" fillId="2" borderId="0" xfId="0" applyFont="1" applyFill="1" applyBorder="1" applyAlignment="1">
      <alignment horizontal="left"/>
    </xf>
    <xf numFmtId="0" fontId="1" fillId="2" borderId="0" xfId="0" applyFont="1" applyFill="1" applyBorder="1" applyAlignment="1">
      <alignment horizontal="center"/>
    </xf>
    <xf numFmtId="0" fontId="1" fillId="2" borderId="0" xfId="0" applyFont="1" applyFill="1" applyBorder="1" applyAlignment="1">
      <alignment horizontal="left" wrapText="1"/>
    </xf>
    <xf numFmtId="0" fontId="12" fillId="2" borderId="5" xfId="0" applyNumberFormat="1" applyFont="1" applyFill="1" applyBorder="1"/>
    <xf numFmtId="0" fontId="12" fillId="2" borderId="0" xfId="0" applyFont="1" applyFill="1" applyBorder="1"/>
    <xf numFmtId="0" fontId="5" fillId="2" borderId="0" xfId="0" applyFont="1" applyFill="1"/>
    <xf numFmtId="0" fontId="3" fillId="2" borderId="0" xfId="0" applyFont="1" applyFill="1"/>
    <xf numFmtId="0" fontId="1" fillId="2" borderId="0" xfId="0" applyFont="1" applyFill="1" applyAlignment="1">
      <alignment horizontal="center"/>
    </xf>
    <xf numFmtId="0" fontId="1" fillId="2" borderId="5" xfId="0" applyFont="1" applyFill="1" applyBorder="1" applyAlignment="1">
      <alignment horizontal="center"/>
    </xf>
    <xf numFmtId="0" fontId="1" fillId="2" borderId="0" xfId="0" applyFont="1" applyFill="1" applyAlignment="1"/>
    <xf numFmtId="0" fontId="15" fillId="0" borderId="0" xfId="0" applyFont="1" applyAlignment="1">
      <alignment horizontal="center"/>
    </xf>
    <xf numFmtId="0" fontId="0" fillId="0" borderId="5" xfId="0" applyBorder="1"/>
    <xf numFmtId="0" fontId="12" fillId="0" borderId="5" xfId="0" applyFont="1" applyBorder="1" applyAlignment="1">
      <alignment horizontal="center"/>
    </xf>
    <xf numFmtId="0" fontId="1" fillId="0" borderId="5" xfId="0" applyFont="1" applyBorder="1"/>
    <xf numFmtId="0" fontId="1" fillId="0" borderId="5" xfId="0" applyFont="1" applyBorder="1" applyAlignment="1">
      <alignment horizontal="left" wrapText="1"/>
    </xf>
    <xf numFmtId="0" fontId="1" fillId="0" borderId="5" xfId="0" applyFont="1" applyBorder="1" applyAlignment="1">
      <alignment wrapText="1"/>
    </xf>
    <xf numFmtId="1" fontId="6" fillId="2" borderId="5" xfId="0" applyNumberFormat="1" applyFont="1" applyFill="1" applyBorder="1" applyAlignment="1">
      <alignment horizontal="center" wrapText="1"/>
    </xf>
    <xf numFmtId="0" fontId="6" fillId="2" borderId="5" xfId="0" applyFont="1" applyFill="1" applyBorder="1" applyAlignment="1">
      <alignment horizontal="center" wrapText="1"/>
    </xf>
    <xf numFmtId="0" fontId="16" fillId="2" borderId="5" xfId="0" applyFont="1" applyFill="1" applyBorder="1" applyAlignment="1">
      <alignment horizontal="center"/>
    </xf>
    <xf numFmtId="0" fontId="12" fillId="2" borderId="0" xfId="0" applyFont="1" applyFill="1"/>
    <xf numFmtId="0" fontId="5" fillId="2" borderId="5" xfId="0" applyFont="1" applyFill="1" applyBorder="1" applyAlignment="1">
      <alignment horizontal="left" wrapText="1"/>
    </xf>
    <xf numFmtId="0" fontId="5" fillId="2" borderId="5" xfId="0" applyFont="1" applyFill="1" applyBorder="1" applyAlignment="1">
      <alignment horizontal="center" wrapText="1"/>
    </xf>
    <xf numFmtId="0" fontId="12" fillId="2" borderId="5" xfId="0" applyFont="1" applyFill="1" applyBorder="1" applyAlignment="1">
      <alignment horizontal="center"/>
    </xf>
    <xf numFmtId="0" fontId="12" fillId="2" borderId="5" xfId="0" applyFont="1" applyFill="1" applyBorder="1" applyAlignment="1">
      <alignment horizontal="center" wrapText="1"/>
    </xf>
    <xf numFmtId="0" fontId="17" fillId="2" borderId="5" xfId="0" applyFont="1" applyFill="1" applyBorder="1" applyAlignment="1">
      <alignment horizontal="center"/>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43" fontId="1" fillId="2" borderId="0" xfId="1" applyFont="1" applyFill="1"/>
    <xf numFmtId="0" fontId="4" fillId="2" borderId="5" xfId="0" applyFont="1" applyFill="1" applyBorder="1" applyAlignment="1">
      <alignment horizontal="center" vertical="center" wrapText="1"/>
    </xf>
    <xf numFmtId="0" fontId="7" fillId="2" borderId="5" xfId="0" applyFont="1" applyFill="1" applyBorder="1" applyAlignment="1">
      <alignment horizontal="center"/>
    </xf>
    <xf numFmtId="0" fontId="5" fillId="2" borderId="13" xfId="0" applyFont="1" applyFill="1" applyBorder="1" applyAlignment="1">
      <alignment horizontal="center"/>
    </xf>
    <xf numFmtId="0" fontId="3" fillId="2" borderId="14" xfId="0" applyFont="1" applyFill="1" applyBorder="1" applyAlignment="1">
      <alignment horizontal="center" wrapText="1"/>
    </xf>
    <xf numFmtId="0" fontId="8" fillId="2" borderId="15" xfId="0" applyFont="1" applyFill="1" applyBorder="1" applyAlignment="1">
      <alignment horizontal="center"/>
    </xf>
    <xf numFmtId="0" fontId="7" fillId="2" borderId="16" xfId="0" applyFont="1" applyFill="1" applyBorder="1" applyAlignment="1">
      <alignment horizontal="center"/>
    </xf>
    <xf numFmtId="0" fontId="3" fillId="2" borderId="5" xfId="0" applyFont="1" applyFill="1" applyBorder="1" applyAlignment="1">
      <alignment horizontal="center" wrapText="1"/>
    </xf>
    <xf numFmtId="0" fontId="8" fillId="2" borderId="5" xfId="0" applyFont="1" applyFill="1" applyBorder="1" applyAlignment="1">
      <alignment horizontal="center"/>
    </xf>
    <xf numFmtId="0" fontId="5" fillId="2" borderId="7" xfId="0" applyFont="1" applyFill="1" applyBorder="1" applyAlignment="1">
      <alignment horizontal="center"/>
    </xf>
    <xf numFmtId="0" fontId="4" fillId="2" borderId="9" xfId="0" applyFont="1" applyFill="1" applyBorder="1" applyAlignment="1">
      <alignment horizontal="center" vertical="center" wrapText="1"/>
    </xf>
    <xf numFmtId="0" fontId="5" fillId="2" borderId="4" xfId="0" applyFont="1" applyFill="1" applyBorder="1" applyAlignment="1">
      <alignment horizontal="center"/>
    </xf>
    <xf numFmtId="0" fontId="6" fillId="2" borderId="4" xfId="0" applyFont="1" applyFill="1" applyBorder="1" applyAlignment="1">
      <alignment horizontal="center"/>
    </xf>
    <xf numFmtId="0" fontId="3" fillId="2" borderId="5" xfId="0" applyFont="1" applyFill="1" applyBorder="1" applyAlignment="1">
      <alignment horizontal="center"/>
    </xf>
    <xf numFmtId="0" fontId="12" fillId="2" borderId="19" xfId="0" applyFont="1" applyFill="1" applyBorder="1" applyAlignment="1">
      <alignment horizontal="center" wrapText="1"/>
    </xf>
    <xf numFmtId="0" fontId="12" fillId="2" borderId="7" xfId="0" applyFont="1" applyFill="1" applyBorder="1" applyAlignment="1">
      <alignment horizontal="center" wrapText="1"/>
    </xf>
    <xf numFmtId="0" fontId="1" fillId="2" borderId="21" xfId="0" applyFont="1" applyFill="1" applyBorder="1" applyAlignment="1">
      <alignment horizontal="center"/>
    </xf>
    <xf numFmtId="0" fontId="1" fillId="2" borderId="5" xfId="0" applyFont="1" applyFill="1" applyBorder="1" applyAlignment="1">
      <alignment horizontal="left"/>
    </xf>
    <xf numFmtId="1" fontId="1" fillId="2" borderId="5" xfId="0" applyNumberFormat="1" applyFont="1" applyFill="1" applyBorder="1" applyAlignment="1">
      <alignment horizontal="center"/>
    </xf>
    <xf numFmtId="1" fontId="16" fillId="2" borderId="5" xfId="0" applyNumberFormat="1" applyFont="1" applyFill="1" applyBorder="1" applyAlignment="1">
      <alignment horizontal="center"/>
    </xf>
    <xf numFmtId="0" fontId="1" fillId="2" borderId="22" xfId="0" applyFont="1" applyFill="1" applyBorder="1" applyAlignment="1">
      <alignment horizontal="center"/>
    </xf>
    <xf numFmtId="0" fontId="12" fillId="2" borderId="23" xfId="0" applyFont="1" applyFill="1" applyBorder="1" applyAlignment="1">
      <alignment horizontal="center"/>
    </xf>
    <xf numFmtId="0" fontId="16" fillId="3" borderId="23" xfId="0" applyFont="1" applyFill="1" applyBorder="1" applyAlignment="1">
      <alignment horizontal="center"/>
    </xf>
    <xf numFmtId="0" fontId="16" fillId="2" borderId="23" xfId="0" applyFont="1" applyFill="1" applyBorder="1" applyAlignment="1">
      <alignment horizontal="center"/>
    </xf>
    <xf numFmtId="1" fontId="16" fillId="3" borderId="23" xfId="0" applyNumberFormat="1" applyFont="1" applyFill="1" applyBorder="1" applyAlignment="1">
      <alignment horizontal="center"/>
    </xf>
    <xf numFmtId="1" fontId="16" fillId="2" borderId="23" xfId="0" applyNumberFormat="1" applyFont="1" applyFill="1" applyBorder="1" applyAlignment="1">
      <alignment horizontal="center"/>
    </xf>
    <xf numFmtId="1" fontId="1" fillId="2" borderId="0" xfId="0" applyNumberFormat="1" applyFont="1" applyFill="1" applyAlignment="1">
      <alignment horizontal="center"/>
    </xf>
    <xf numFmtId="0" fontId="19" fillId="2" borderId="0" xfId="0" applyFont="1" applyFill="1" applyAlignment="1">
      <alignment horizontal="center"/>
    </xf>
    <xf numFmtId="0" fontId="20" fillId="2" borderId="0" xfId="0" applyFont="1" applyFill="1" applyAlignment="1">
      <alignment horizontal="center"/>
    </xf>
    <xf numFmtId="1" fontId="12" fillId="2" borderId="5" xfId="0" applyNumberFormat="1" applyFont="1" applyFill="1" applyBorder="1" applyAlignment="1">
      <alignment horizontal="center"/>
    </xf>
    <xf numFmtId="0" fontId="1" fillId="2" borderId="0" xfId="0" applyFont="1" applyFill="1" applyBorder="1" applyAlignment="1">
      <alignment horizontal="left"/>
    </xf>
    <xf numFmtId="0" fontId="1" fillId="2" borderId="0" xfId="0" applyFont="1" applyFill="1" applyBorder="1" applyAlignment="1">
      <alignment horizontal="center"/>
    </xf>
    <xf numFmtId="0" fontId="1" fillId="2" borderId="0" xfId="0" applyFont="1" applyFill="1" applyBorder="1" applyAlignment="1">
      <alignment horizontal="left" wrapText="1"/>
    </xf>
    <xf numFmtId="0" fontId="12" fillId="2" borderId="5" xfId="0" applyFont="1" applyFill="1" applyBorder="1" applyAlignment="1">
      <alignment horizontal="center"/>
    </xf>
    <xf numFmtId="0" fontId="1" fillId="2" borderId="5" xfId="0" applyFont="1" applyFill="1" applyBorder="1" applyAlignment="1">
      <alignment vertical="center" wrapText="1"/>
    </xf>
    <xf numFmtId="0" fontId="1" fillId="3" borderId="5" xfId="0" applyFont="1" applyFill="1" applyBorder="1" applyAlignment="1">
      <alignment vertical="center" wrapText="1"/>
    </xf>
    <xf numFmtId="0" fontId="1" fillId="3" borderId="5" xfId="0" applyFont="1" applyFill="1" applyBorder="1" applyAlignment="1">
      <alignment horizontal="center"/>
    </xf>
    <xf numFmtId="0" fontId="7" fillId="3" borderId="16" xfId="0" applyFont="1" applyFill="1" applyBorder="1" applyAlignment="1">
      <alignment horizontal="center"/>
    </xf>
    <xf numFmtId="0" fontId="1" fillId="3" borderId="5" xfId="0" applyFont="1" applyFill="1" applyBorder="1"/>
    <xf numFmtId="0" fontId="1" fillId="3" borderId="5" xfId="0" applyFont="1" applyFill="1" applyBorder="1" applyAlignment="1">
      <alignment horizontal="center" vertical="center" wrapText="1"/>
    </xf>
    <xf numFmtId="0" fontId="1" fillId="2" borderId="0"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xf>
    <xf numFmtId="0" fontId="12" fillId="2" borderId="2" xfId="0" applyFont="1" applyFill="1" applyBorder="1" applyAlignment="1">
      <alignment wrapText="1"/>
    </xf>
    <xf numFmtId="0" fontId="12" fillId="2" borderId="4" xfId="0" applyFont="1" applyFill="1" applyBorder="1" applyAlignment="1">
      <alignment wrapText="1"/>
    </xf>
    <xf numFmtId="0" fontId="1" fillId="2" borderId="0" xfId="0" applyFont="1" applyFill="1" applyBorder="1" applyAlignment="1">
      <alignment horizontal="center"/>
    </xf>
    <xf numFmtId="0" fontId="1" fillId="2" borderId="0" xfId="0" applyFont="1" applyFill="1" applyBorder="1" applyAlignment="1">
      <alignment horizontal="left" wrapText="1"/>
    </xf>
    <xf numFmtId="0" fontId="11" fillId="2" borderId="2" xfId="0" applyFont="1" applyFill="1" applyBorder="1" applyAlignment="1"/>
    <xf numFmtId="0" fontId="11" fillId="2" borderId="4" xfId="0" applyFont="1" applyFill="1" applyBorder="1" applyAlignment="1"/>
    <xf numFmtId="0" fontId="8" fillId="2" borderId="2" xfId="0" applyFont="1" applyFill="1" applyBorder="1" applyAlignment="1">
      <alignment horizontal="center" wrapText="1"/>
    </xf>
    <xf numFmtId="0" fontId="8" fillId="2" borderId="4" xfId="0" applyFont="1" applyFill="1" applyBorder="1" applyAlignment="1">
      <alignment horizontal="center" wrapText="1"/>
    </xf>
    <xf numFmtId="0" fontId="1" fillId="2" borderId="2" xfId="0" applyFont="1" applyFill="1" applyBorder="1" applyAlignment="1"/>
    <xf numFmtId="0" fontId="1" fillId="2" borderId="4" xfId="0" applyFont="1" applyFill="1" applyBorder="1" applyAlignment="1"/>
    <xf numFmtId="0" fontId="12" fillId="2" borderId="2" xfId="0" applyFont="1" applyFill="1" applyBorder="1" applyAlignment="1">
      <alignment horizontal="center"/>
    </xf>
    <xf numFmtId="0" fontId="12" fillId="2" borderId="3" xfId="0" applyFont="1" applyFill="1" applyBorder="1" applyAlignment="1">
      <alignment horizontal="center"/>
    </xf>
    <xf numFmtId="0" fontId="12" fillId="2" borderId="4" xfId="0" applyFont="1" applyFill="1" applyBorder="1" applyAlignment="1">
      <alignment horizontal="center"/>
    </xf>
    <xf numFmtId="0" fontId="9" fillId="2" borderId="2" xfId="0" applyFont="1" applyFill="1" applyBorder="1" applyAlignment="1">
      <alignment horizontal="center"/>
    </xf>
    <xf numFmtId="0" fontId="9" fillId="2" borderId="4" xfId="0" applyFont="1" applyFill="1" applyBorder="1" applyAlignment="1">
      <alignment horizontal="center"/>
    </xf>
    <xf numFmtId="0" fontId="9" fillId="2" borderId="2" xfId="0" applyFont="1" applyFill="1" applyBorder="1" applyAlignment="1">
      <alignment horizontal="left" wrapText="1"/>
    </xf>
    <xf numFmtId="0" fontId="9" fillId="2" borderId="4" xfId="0" applyFont="1" applyFill="1" applyBorder="1" applyAlignment="1">
      <alignment horizontal="left" wrapText="1"/>
    </xf>
    <xf numFmtId="164" fontId="7" fillId="2" borderId="5" xfId="0" applyNumberFormat="1" applyFont="1" applyFill="1" applyBorder="1" applyAlignment="1">
      <alignment horizontal="center" wrapText="1"/>
    </xf>
    <xf numFmtId="0" fontId="7" fillId="2" borderId="5" xfId="0" applyFont="1" applyFill="1" applyBorder="1" applyAlignment="1">
      <alignment horizontal="center" wrapText="1"/>
    </xf>
    <xf numFmtId="0" fontId="3" fillId="2" borderId="1" xfId="0" applyFont="1" applyFill="1" applyBorder="1" applyAlignment="1">
      <alignment horizontal="center" wrapText="1"/>
    </xf>
    <xf numFmtId="0" fontId="3" fillId="2" borderId="6" xfId="0" applyFont="1" applyFill="1" applyBorder="1" applyAlignment="1">
      <alignment horizontal="center" wrapText="1"/>
    </xf>
    <xf numFmtId="0" fontId="3" fillId="2" borderId="5" xfId="0" applyFont="1" applyFill="1" applyBorder="1" applyAlignment="1">
      <alignment horizontal="left"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10" fillId="2" borderId="11" xfId="0" applyFont="1" applyFill="1" applyBorder="1" applyAlignment="1">
      <alignment horizontal="center"/>
    </xf>
    <xf numFmtId="0" fontId="10" fillId="2" borderId="12" xfId="0" applyFont="1" applyFill="1" applyBorder="1" applyAlignment="1">
      <alignment horizontal="center"/>
    </xf>
    <xf numFmtId="0" fontId="10" fillId="2" borderId="9" xfId="0" applyFont="1" applyFill="1" applyBorder="1" applyAlignment="1">
      <alignment horizontal="center"/>
    </xf>
    <xf numFmtId="0" fontId="12" fillId="2" borderId="5" xfId="0" applyFont="1" applyFill="1" applyBorder="1" applyAlignment="1">
      <alignment horizontal="left" vertical="center" wrapText="1"/>
    </xf>
    <xf numFmtId="0" fontId="12" fillId="2" borderId="5" xfId="0" applyFont="1" applyFill="1" applyBorder="1" applyAlignment="1">
      <alignment horizontal="center"/>
    </xf>
    <xf numFmtId="0" fontId="12" fillId="2" borderId="5" xfId="0" applyFont="1" applyFill="1" applyBorder="1" applyAlignment="1">
      <alignment horizontal="center" vertical="center"/>
    </xf>
    <xf numFmtId="0" fontId="12" fillId="2" borderId="0" xfId="0" applyFont="1" applyFill="1" applyAlignment="1">
      <alignment horizontal="left"/>
    </xf>
    <xf numFmtId="0" fontId="12" fillId="0" borderId="0" xfId="0" applyFont="1" applyAlignment="1">
      <alignment horizontal="left"/>
    </xf>
    <xf numFmtId="0" fontId="2" fillId="2" borderId="17" xfId="0" applyFont="1" applyFill="1" applyBorder="1" applyAlignment="1">
      <alignment horizontal="left"/>
    </xf>
    <xf numFmtId="0" fontId="12" fillId="2" borderId="18" xfId="0" applyFont="1" applyFill="1" applyBorder="1" applyAlignment="1">
      <alignment horizontal="center" wrapText="1"/>
    </xf>
    <xf numFmtId="0" fontId="12" fillId="2" borderId="20" xfId="0" applyFont="1" applyFill="1" applyBorder="1" applyAlignment="1">
      <alignment horizontal="center" wrapText="1"/>
    </xf>
    <xf numFmtId="0" fontId="12" fillId="2" borderId="19" xfId="0" applyFont="1" applyFill="1" applyBorder="1" applyAlignment="1">
      <alignment horizontal="left"/>
    </xf>
    <xf numFmtId="0" fontId="12" fillId="2" borderId="7" xfId="0" applyFont="1" applyFill="1" applyBorder="1" applyAlignment="1">
      <alignment horizontal="left"/>
    </xf>
    <xf numFmtId="0" fontId="12" fillId="2" borderId="19" xfId="0" applyFont="1" applyFill="1" applyBorder="1" applyAlignment="1">
      <alignment horizontal="center" wrapText="1"/>
    </xf>
    <xf numFmtId="0" fontId="12" fillId="2" borderId="7" xfId="0" applyFont="1" applyFill="1" applyBorder="1" applyAlignment="1">
      <alignment horizontal="center" wrapText="1"/>
    </xf>
    <xf numFmtId="0" fontId="12" fillId="2" borderId="19" xfId="0" applyFont="1" applyFill="1" applyBorder="1" applyAlignment="1">
      <alignment horizontal="left" wrapText="1"/>
    </xf>
    <xf numFmtId="0" fontId="12" fillId="2" borderId="7" xfId="0" applyFont="1" applyFill="1" applyBorder="1" applyAlignment="1">
      <alignment horizontal="left" wrapText="1"/>
    </xf>
    <xf numFmtId="0" fontId="12" fillId="2" borderId="19" xfId="0" applyFont="1" applyFill="1" applyBorder="1" applyAlignment="1">
      <alignment horizontal="center"/>
    </xf>
    <xf numFmtId="0" fontId="12" fillId="2" borderId="7" xfId="0" applyFont="1" applyFill="1" applyBorder="1" applyAlignment="1">
      <alignment horizontal="center"/>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left"/>
    </xf>
    <xf numFmtId="0" fontId="1" fillId="2" borderId="3" xfId="0" applyFont="1" applyFill="1" applyBorder="1" applyAlignment="1">
      <alignment horizontal="left"/>
    </xf>
    <xf numFmtId="0" fontId="2" fillId="2" borderId="2" xfId="0"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6\Z-Misc\Manpower%20(DCSD)%202015.xlsx%20without%20hydro.xlsx1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all "/>
      <sheetName val="DCSD, HQ"/>
      <sheetName val="CMTD, Begana"/>
      <sheetName val="RCO, Thimphu"/>
      <sheetName val="ESD, Thimphu"/>
      <sheetName val="ESD,Wangdue"/>
      <sheetName val="ESD, Punakha"/>
      <sheetName val="ESD, Haa"/>
      <sheetName val="ESD, paro"/>
      <sheetName val="RCO, Pling"/>
      <sheetName val="ESD, Pling"/>
      <sheetName val="ESD, Samtse"/>
      <sheetName val="RCO, Gelephu"/>
      <sheetName val="ESD Gelephu "/>
      <sheetName val="ESD, Tsirang"/>
      <sheetName val="ESD, Dagana"/>
      <sheetName val="ESD, Trongsa"/>
      <sheetName val="ESD, Bumthang"/>
      <sheetName val="ESD, Zhemgang"/>
      <sheetName val="RCO, Sjongkhar"/>
      <sheetName val="ESD, Sjongkhar"/>
      <sheetName val="ESD, pgatshel"/>
      <sheetName val="ESD, Tyangtse"/>
      <sheetName val="ESD, Mongar"/>
      <sheetName val="ESD, Tgang"/>
      <sheetName val="ESD, Lhuentse"/>
      <sheetName val="Abstract"/>
      <sheetName val="Resigned, superannuated, Expire"/>
      <sheetName val="New appts."/>
      <sheetName val="transferred to other dept"/>
      <sheetName val="Internship"/>
      <sheetName val="DAS email IDs"/>
      <sheetName val="Degree engineers"/>
      <sheetName val="No. of DIV"/>
      <sheetName val="List of Managers"/>
      <sheetName val="List of RMs"/>
      <sheetName val="DAS1"/>
      <sheetName val="Sheet1"/>
      <sheetName val="Civils"/>
      <sheetName val="Engineers, supervisor Civil"/>
      <sheetName val="Technician (Civil)"/>
      <sheetName val="Sheet2"/>
    </sheetNames>
    <sheetDataSet>
      <sheetData sheetId="0"/>
      <sheetData sheetId="1"/>
      <sheetData sheetId="2"/>
      <sheetData sheetId="3"/>
      <sheetData sheetId="4">
        <row r="182">
          <cell r="G182">
            <v>98</v>
          </cell>
        </row>
      </sheetData>
      <sheetData sheetId="5">
        <row r="81">
          <cell r="E81">
            <v>1</v>
          </cell>
        </row>
        <row r="94">
          <cell r="G94">
            <v>67</v>
          </cell>
          <cell r="H94">
            <v>49</v>
          </cell>
        </row>
      </sheetData>
      <sheetData sheetId="6">
        <row r="79">
          <cell r="G79">
            <v>41</v>
          </cell>
        </row>
      </sheetData>
      <sheetData sheetId="7">
        <row r="51">
          <cell r="E51">
            <v>6</v>
          </cell>
        </row>
        <row r="62">
          <cell r="F62">
            <v>23</v>
          </cell>
          <cell r="G62">
            <v>29</v>
          </cell>
        </row>
      </sheetData>
      <sheetData sheetId="8">
        <row r="94">
          <cell r="E94">
            <v>48</v>
          </cell>
        </row>
        <row r="109">
          <cell r="F109">
            <v>57</v>
          </cell>
        </row>
      </sheetData>
      <sheetData sheetId="9"/>
      <sheetData sheetId="10">
        <row r="136">
          <cell r="E136">
            <v>7</v>
          </cell>
        </row>
        <row r="150">
          <cell r="F150">
            <v>85</v>
          </cell>
          <cell r="G150">
            <v>95</v>
          </cell>
        </row>
      </sheetData>
      <sheetData sheetId="11">
        <row r="108">
          <cell r="E108">
            <v>12</v>
          </cell>
        </row>
        <row r="119">
          <cell r="F119">
            <v>101</v>
          </cell>
          <cell r="G119">
            <v>73</v>
          </cell>
        </row>
      </sheetData>
      <sheetData sheetId="12"/>
      <sheetData sheetId="13">
        <row r="78">
          <cell r="E78">
            <v>6</v>
          </cell>
        </row>
        <row r="89">
          <cell r="E89">
            <v>60</v>
          </cell>
          <cell r="F89">
            <v>54</v>
          </cell>
        </row>
      </sheetData>
      <sheetData sheetId="14">
        <row r="68">
          <cell r="E68">
            <v>12</v>
          </cell>
        </row>
        <row r="82">
          <cell r="E82">
            <v>44</v>
          </cell>
          <cell r="F82">
            <v>45</v>
          </cell>
        </row>
      </sheetData>
      <sheetData sheetId="15">
        <row r="54">
          <cell r="E54">
            <v>5</v>
          </cell>
        </row>
        <row r="67">
          <cell r="E67">
            <v>46</v>
          </cell>
          <cell r="F67">
            <v>32</v>
          </cell>
        </row>
      </sheetData>
      <sheetData sheetId="16">
        <row r="54">
          <cell r="E54">
            <v>4</v>
          </cell>
        </row>
        <row r="65">
          <cell r="E65">
            <v>25</v>
          </cell>
          <cell r="F65">
            <v>28</v>
          </cell>
        </row>
      </sheetData>
      <sheetData sheetId="17">
        <row r="73">
          <cell r="E73">
            <v>2</v>
          </cell>
        </row>
        <row r="84">
          <cell r="E84">
            <v>33</v>
          </cell>
          <cell r="F84">
            <v>34</v>
          </cell>
        </row>
      </sheetData>
      <sheetData sheetId="18">
        <row r="51">
          <cell r="E51">
            <v>12</v>
          </cell>
        </row>
        <row r="62">
          <cell r="E62">
            <v>36</v>
          </cell>
          <cell r="F62">
            <v>35</v>
          </cell>
        </row>
      </sheetData>
      <sheetData sheetId="19"/>
      <sheetData sheetId="20">
        <row r="82">
          <cell r="H82">
            <v>12</v>
          </cell>
        </row>
        <row r="96">
          <cell r="F96">
            <v>66</v>
          </cell>
          <cell r="G96">
            <v>56</v>
          </cell>
        </row>
      </sheetData>
      <sheetData sheetId="21">
        <row r="49">
          <cell r="H49">
            <v>8</v>
          </cell>
        </row>
        <row r="63">
          <cell r="F63">
            <v>37</v>
          </cell>
          <cell r="G63">
            <v>30</v>
          </cell>
        </row>
      </sheetData>
      <sheetData sheetId="22">
        <row r="61">
          <cell r="E61">
            <v>4</v>
          </cell>
        </row>
        <row r="74">
          <cell r="F74">
            <v>46</v>
          </cell>
          <cell r="G74">
            <v>33</v>
          </cell>
        </row>
      </sheetData>
      <sheetData sheetId="23">
        <row r="79">
          <cell r="F79">
            <v>8</v>
          </cell>
        </row>
        <row r="90">
          <cell r="F90">
            <v>74</v>
          </cell>
          <cell r="G90">
            <v>45</v>
          </cell>
        </row>
      </sheetData>
      <sheetData sheetId="24">
        <row r="123">
          <cell r="E123">
            <v>7</v>
          </cell>
        </row>
        <row r="135">
          <cell r="F135">
            <v>74</v>
          </cell>
          <cell r="G135">
            <v>79</v>
          </cell>
        </row>
      </sheetData>
      <sheetData sheetId="25">
        <row r="61">
          <cell r="H61">
            <v>1</v>
          </cell>
        </row>
        <row r="76">
          <cell r="F76">
            <v>37</v>
          </cell>
          <cell r="G76">
            <v>34</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2:Q44"/>
  <sheetViews>
    <sheetView topLeftCell="B4" zoomScaleSheetLayoutView="112" workbookViewId="0">
      <selection activeCell="F34" sqref="F34"/>
    </sheetView>
  </sheetViews>
  <sheetFormatPr defaultRowHeight="15"/>
  <cols>
    <col min="1" max="1" width="5.5703125" style="1" hidden="1" customWidth="1"/>
    <col min="2" max="2" width="5.5703125" style="1" customWidth="1"/>
    <col min="3" max="3" width="13.7109375" style="1" customWidth="1"/>
    <col min="4" max="4" width="12" style="1" customWidth="1"/>
    <col min="5" max="9" width="9.140625" style="1"/>
    <col min="10" max="10" width="9.85546875" style="1" customWidth="1"/>
    <col min="11" max="11" width="8.5703125" style="1" customWidth="1"/>
    <col min="12" max="13" width="9.140625" style="1"/>
    <col min="14" max="14" width="2.5703125" style="1" customWidth="1"/>
    <col min="15" max="15" width="9.140625" style="1" hidden="1" customWidth="1"/>
    <col min="16" max="16" width="0.28515625" style="1" customWidth="1"/>
    <col min="17" max="17" width="9.140625" style="1" hidden="1" customWidth="1"/>
    <col min="18" max="16384" width="9.140625" style="1"/>
  </cols>
  <sheetData>
    <row r="2" spans="1:12" ht="16.5" thickBot="1">
      <c r="C2" s="2" t="s">
        <v>0</v>
      </c>
    </row>
    <row r="3" spans="1:12" ht="16.5" customHeight="1" thickTop="1">
      <c r="A3" s="106" t="s">
        <v>1</v>
      </c>
      <c r="B3" s="51"/>
      <c r="C3" s="108" t="s">
        <v>2</v>
      </c>
      <c r="D3" s="108" t="s">
        <v>44</v>
      </c>
      <c r="E3" s="109" t="s">
        <v>3</v>
      </c>
      <c r="F3" s="109"/>
      <c r="G3" s="109"/>
      <c r="H3" s="109"/>
      <c r="I3" s="109"/>
      <c r="J3" s="109"/>
      <c r="K3" s="110"/>
    </row>
    <row r="4" spans="1:12" s="6" customFormat="1" ht="42">
      <c r="A4" s="107"/>
      <c r="B4" s="51" t="s">
        <v>4</v>
      </c>
      <c r="C4" s="108"/>
      <c r="D4" s="108"/>
      <c r="E4" s="54" t="s">
        <v>5</v>
      </c>
      <c r="F4" s="45" t="s">
        <v>6</v>
      </c>
      <c r="G4" s="4" t="s">
        <v>7</v>
      </c>
      <c r="H4" s="5" t="s">
        <v>8</v>
      </c>
      <c r="I4" s="5" t="s">
        <v>9</v>
      </c>
      <c r="J4" s="5" t="s">
        <v>10</v>
      </c>
      <c r="K4" s="4" t="s">
        <v>11</v>
      </c>
    </row>
    <row r="5" spans="1:12">
      <c r="A5" s="7">
        <v>1</v>
      </c>
      <c r="B5" s="8">
        <v>1</v>
      </c>
      <c r="C5" s="37" t="s">
        <v>12</v>
      </c>
      <c r="D5" s="57">
        <f t="shared" ref="D5:D23" si="0">SUM(E5:K5)</f>
        <v>0</v>
      </c>
      <c r="E5" s="55">
        <v>0</v>
      </c>
      <c r="F5" s="53">
        <v>0</v>
      </c>
      <c r="G5" s="8">
        <v>0</v>
      </c>
      <c r="H5" s="8">
        <v>0</v>
      </c>
      <c r="I5" s="8">
        <v>0</v>
      </c>
      <c r="J5" s="8">
        <v>0</v>
      </c>
      <c r="K5" s="9">
        <v>0</v>
      </c>
    </row>
    <row r="6" spans="1:12">
      <c r="A6" s="7">
        <v>2</v>
      </c>
      <c r="B6" s="8">
        <v>2</v>
      </c>
      <c r="C6" s="37" t="s">
        <v>13</v>
      </c>
      <c r="D6" s="57">
        <f t="shared" si="0"/>
        <v>2</v>
      </c>
      <c r="E6" s="55">
        <v>1</v>
      </c>
      <c r="F6" s="8">
        <v>0</v>
      </c>
      <c r="G6" s="8">
        <v>1</v>
      </c>
      <c r="H6" s="8">
        <v>0</v>
      </c>
      <c r="I6" s="8">
        <v>0</v>
      </c>
      <c r="J6" s="8">
        <v>0</v>
      </c>
      <c r="K6" s="9">
        <v>0</v>
      </c>
      <c r="L6" s="1" t="s">
        <v>14</v>
      </c>
    </row>
    <row r="7" spans="1:12">
      <c r="A7" s="7">
        <v>3</v>
      </c>
      <c r="B7" s="8">
        <v>3</v>
      </c>
      <c r="C7" s="37" t="s">
        <v>15</v>
      </c>
      <c r="D7" s="57">
        <f t="shared" si="0"/>
        <v>12</v>
      </c>
      <c r="E7" s="55">
        <v>1</v>
      </c>
      <c r="F7" s="8">
        <v>0</v>
      </c>
      <c r="G7" s="8">
        <v>1</v>
      </c>
      <c r="H7" s="8">
        <v>0</v>
      </c>
      <c r="I7" s="8">
        <v>4</v>
      </c>
      <c r="J7" s="8">
        <v>0</v>
      </c>
      <c r="K7" s="9">
        <v>6</v>
      </c>
      <c r="L7" s="1" t="s">
        <v>16</v>
      </c>
    </row>
    <row r="8" spans="1:12">
      <c r="A8" s="7">
        <v>4</v>
      </c>
      <c r="B8" s="8">
        <v>0</v>
      </c>
      <c r="C8" s="37" t="s">
        <v>17</v>
      </c>
      <c r="D8" s="57">
        <f t="shared" si="0"/>
        <v>0</v>
      </c>
      <c r="E8" s="55">
        <v>0</v>
      </c>
      <c r="F8" s="8">
        <v>0</v>
      </c>
      <c r="G8" s="8">
        <v>0</v>
      </c>
      <c r="H8" s="8">
        <v>0</v>
      </c>
      <c r="I8" s="8">
        <v>0</v>
      </c>
      <c r="J8" s="8">
        <v>0</v>
      </c>
      <c r="K8" s="9">
        <v>0</v>
      </c>
      <c r="L8" s="1" t="s">
        <v>14</v>
      </c>
    </row>
    <row r="9" spans="1:12">
      <c r="A9" s="7">
        <v>5</v>
      </c>
      <c r="B9" s="8">
        <v>5</v>
      </c>
      <c r="C9" s="37" t="s">
        <v>18</v>
      </c>
      <c r="D9" s="57">
        <f t="shared" si="0"/>
        <v>10</v>
      </c>
      <c r="E9" s="55">
        <v>1</v>
      </c>
      <c r="F9" s="8">
        <v>0</v>
      </c>
      <c r="G9" s="8">
        <v>1</v>
      </c>
      <c r="H9" s="8">
        <v>0</v>
      </c>
      <c r="I9" s="8">
        <v>3</v>
      </c>
      <c r="J9" s="8">
        <v>0</v>
      </c>
      <c r="K9" s="9">
        <v>5</v>
      </c>
    </row>
    <row r="10" spans="1:12">
      <c r="A10" s="7">
        <v>6</v>
      </c>
      <c r="B10" s="8">
        <v>6</v>
      </c>
      <c r="C10" s="37" t="s">
        <v>19</v>
      </c>
      <c r="D10" s="57">
        <f t="shared" si="0"/>
        <v>3</v>
      </c>
      <c r="E10" s="55">
        <v>1</v>
      </c>
      <c r="F10" s="8">
        <v>0</v>
      </c>
      <c r="G10" s="8">
        <v>0</v>
      </c>
      <c r="H10" s="8">
        <v>0</v>
      </c>
      <c r="I10" s="8">
        <v>2</v>
      </c>
      <c r="J10" s="8">
        <v>0</v>
      </c>
      <c r="K10" s="9">
        <v>0</v>
      </c>
    </row>
    <row r="11" spans="1:12">
      <c r="A11" s="7">
        <v>7</v>
      </c>
      <c r="B11" s="8">
        <v>7</v>
      </c>
      <c r="C11" s="37" t="s">
        <v>20</v>
      </c>
      <c r="D11" s="57">
        <f t="shared" si="0"/>
        <v>4</v>
      </c>
      <c r="E11" s="55">
        <v>1</v>
      </c>
      <c r="F11" s="8">
        <v>0</v>
      </c>
      <c r="G11" s="8">
        <v>1</v>
      </c>
      <c r="H11" s="8">
        <v>0</v>
      </c>
      <c r="I11" s="8">
        <v>2</v>
      </c>
      <c r="J11" s="8">
        <v>0</v>
      </c>
      <c r="K11" s="9">
        <v>0</v>
      </c>
    </row>
    <row r="12" spans="1:12">
      <c r="A12" s="7">
        <v>5</v>
      </c>
      <c r="B12" s="8">
        <v>8</v>
      </c>
      <c r="C12" s="37" t="s">
        <v>21</v>
      </c>
      <c r="D12" s="57">
        <f t="shared" si="0"/>
        <v>1</v>
      </c>
      <c r="E12" s="55">
        <v>1</v>
      </c>
      <c r="F12" s="8">
        <v>0</v>
      </c>
      <c r="G12" s="8">
        <v>0</v>
      </c>
      <c r="H12" s="8">
        <v>0</v>
      </c>
      <c r="I12" s="8">
        <v>0</v>
      </c>
      <c r="J12" s="8">
        <v>0</v>
      </c>
      <c r="K12" s="9">
        <v>0</v>
      </c>
    </row>
    <row r="13" spans="1:12">
      <c r="A13" s="7">
        <v>9</v>
      </c>
      <c r="B13" s="8">
        <v>9</v>
      </c>
      <c r="C13" s="37" t="s">
        <v>22</v>
      </c>
      <c r="D13" s="57">
        <f t="shared" si="0"/>
        <v>5</v>
      </c>
      <c r="E13" s="55">
        <v>1</v>
      </c>
      <c r="F13" s="8">
        <v>1</v>
      </c>
      <c r="G13" s="8">
        <v>1</v>
      </c>
      <c r="H13" s="8">
        <v>0</v>
      </c>
      <c r="I13" s="8">
        <v>2</v>
      </c>
      <c r="J13" s="8">
        <v>0</v>
      </c>
      <c r="K13" s="9">
        <v>0</v>
      </c>
    </row>
    <row r="14" spans="1:12">
      <c r="A14" s="7">
        <v>10</v>
      </c>
      <c r="B14" s="8">
        <v>10</v>
      </c>
      <c r="C14" s="37" t="s">
        <v>23</v>
      </c>
      <c r="D14" s="57">
        <f t="shared" si="0"/>
        <v>5</v>
      </c>
      <c r="E14" s="56">
        <v>1</v>
      </c>
      <c r="F14" s="10">
        <v>2</v>
      </c>
      <c r="G14" s="10">
        <v>0</v>
      </c>
      <c r="H14" s="10">
        <v>0</v>
      </c>
      <c r="I14" s="10">
        <v>2</v>
      </c>
      <c r="J14" s="10">
        <v>0</v>
      </c>
      <c r="K14" s="9">
        <v>0</v>
      </c>
    </row>
    <row r="15" spans="1:12">
      <c r="A15" s="7">
        <v>11</v>
      </c>
      <c r="B15" s="8">
        <v>11</v>
      </c>
      <c r="C15" s="37" t="s">
        <v>24</v>
      </c>
      <c r="D15" s="57">
        <f t="shared" si="0"/>
        <v>1</v>
      </c>
      <c r="E15" s="55">
        <v>1</v>
      </c>
      <c r="F15" s="8">
        <v>0</v>
      </c>
      <c r="G15" s="8">
        <v>0</v>
      </c>
      <c r="H15" s="8">
        <v>0</v>
      </c>
      <c r="I15" s="8">
        <v>0</v>
      </c>
      <c r="J15" s="8">
        <v>0</v>
      </c>
      <c r="K15" s="9">
        <v>0</v>
      </c>
    </row>
    <row r="16" spans="1:12">
      <c r="A16" s="7">
        <v>12</v>
      </c>
      <c r="B16" s="8">
        <v>12</v>
      </c>
      <c r="C16" s="37" t="s">
        <v>25</v>
      </c>
      <c r="D16" s="57">
        <f t="shared" si="0"/>
        <v>0</v>
      </c>
      <c r="E16" s="55">
        <v>0</v>
      </c>
      <c r="F16" s="8">
        <v>0</v>
      </c>
      <c r="G16" s="8">
        <v>0</v>
      </c>
      <c r="H16" s="8">
        <v>0</v>
      </c>
      <c r="I16" s="8">
        <v>0</v>
      </c>
      <c r="J16" s="8">
        <v>0</v>
      </c>
      <c r="K16" s="9">
        <v>0</v>
      </c>
    </row>
    <row r="17" spans="1:17">
      <c r="A17" s="7">
        <v>13</v>
      </c>
      <c r="B17" s="8">
        <v>13</v>
      </c>
      <c r="C17" s="37" t="s">
        <v>26</v>
      </c>
      <c r="D17" s="57">
        <f t="shared" si="0"/>
        <v>7</v>
      </c>
      <c r="E17" s="55">
        <v>1</v>
      </c>
      <c r="F17" s="8">
        <v>0</v>
      </c>
      <c r="G17" s="8">
        <v>2</v>
      </c>
      <c r="H17" s="8">
        <v>0</v>
      </c>
      <c r="I17" s="8">
        <v>4</v>
      </c>
      <c r="J17" s="8">
        <v>0</v>
      </c>
      <c r="K17" s="9">
        <v>0</v>
      </c>
      <c r="L17" s="1" t="s">
        <v>27</v>
      </c>
    </row>
    <row r="18" spans="1:17">
      <c r="A18" s="7">
        <v>14</v>
      </c>
      <c r="B18" s="8">
        <v>14</v>
      </c>
      <c r="C18" s="37" t="s">
        <v>28</v>
      </c>
      <c r="D18" s="57">
        <f t="shared" si="0"/>
        <v>14</v>
      </c>
      <c r="E18" s="56">
        <v>1</v>
      </c>
      <c r="F18" s="10">
        <v>0</v>
      </c>
      <c r="G18" s="10">
        <v>2</v>
      </c>
      <c r="H18" s="10">
        <v>0</v>
      </c>
      <c r="I18" s="10">
        <v>5</v>
      </c>
      <c r="J18" s="10">
        <v>0</v>
      </c>
      <c r="K18" s="9">
        <v>6</v>
      </c>
      <c r="L18" s="1" t="s">
        <v>14</v>
      </c>
    </row>
    <row r="19" spans="1:17">
      <c r="A19" s="7">
        <v>15</v>
      </c>
      <c r="B19" s="8">
        <v>15</v>
      </c>
      <c r="C19" s="37" t="s">
        <v>29</v>
      </c>
      <c r="D19" s="57">
        <f t="shared" si="0"/>
        <v>7</v>
      </c>
      <c r="E19" s="55">
        <v>1</v>
      </c>
      <c r="F19" s="8">
        <v>0</v>
      </c>
      <c r="G19" s="8">
        <v>0</v>
      </c>
      <c r="H19" s="8">
        <v>0</v>
      </c>
      <c r="I19" s="8">
        <v>3</v>
      </c>
      <c r="J19" s="8">
        <v>0</v>
      </c>
      <c r="K19" s="9">
        <v>3</v>
      </c>
    </row>
    <row r="20" spans="1:17">
      <c r="A20" s="7">
        <v>16</v>
      </c>
      <c r="B20" s="8">
        <v>16</v>
      </c>
      <c r="C20" s="37" t="s">
        <v>30</v>
      </c>
      <c r="D20" s="57">
        <f t="shared" si="0"/>
        <v>9</v>
      </c>
      <c r="E20" s="55">
        <v>1</v>
      </c>
      <c r="F20" s="8">
        <v>0</v>
      </c>
      <c r="G20" s="8">
        <v>1</v>
      </c>
      <c r="H20" s="8">
        <v>0</v>
      </c>
      <c r="I20" s="8">
        <v>3</v>
      </c>
      <c r="J20" s="8">
        <v>0</v>
      </c>
      <c r="K20" s="9">
        <v>4</v>
      </c>
    </row>
    <row r="21" spans="1:17">
      <c r="A21" s="7">
        <v>17</v>
      </c>
      <c r="B21" s="8">
        <v>17</v>
      </c>
      <c r="C21" s="37" t="s">
        <v>31</v>
      </c>
      <c r="D21" s="57">
        <f t="shared" si="0"/>
        <v>9</v>
      </c>
      <c r="E21" s="55">
        <v>0</v>
      </c>
      <c r="F21" s="8">
        <v>0</v>
      </c>
      <c r="G21" s="8">
        <v>0</v>
      </c>
      <c r="H21" s="8">
        <v>0</v>
      </c>
      <c r="I21" s="8">
        <v>0</v>
      </c>
      <c r="J21" s="8">
        <v>0</v>
      </c>
      <c r="K21" s="9">
        <v>9</v>
      </c>
    </row>
    <row r="22" spans="1:17" ht="26.25">
      <c r="A22" s="7">
        <v>18</v>
      </c>
      <c r="B22" s="8">
        <v>18</v>
      </c>
      <c r="C22" s="37" t="s">
        <v>32</v>
      </c>
      <c r="D22" s="57">
        <f t="shared" si="0"/>
        <v>10</v>
      </c>
      <c r="E22" s="55">
        <v>1</v>
      </c>
      <c r="F22" s="8">
        <v>0</v>
      </c>
      <c r="G22" s="8">
        <v>2</v>
      </c>
      <c r="H22" s="8">
        <v>0</v>
      </c>
      <c r="I22" s="8">
        <v>3</v>
      </c>
      <c r="J22" s="8">
        <v>0</v>
      </c>
      <c r="K22" s="9">
        <v>4</v>
      </c>
    </row>
    <row r="23" spans="1:17">
      <c r="A23" s="7">
        <v>19</v>
      </c>
      <c r="B23" s="8">
        <v>19</v>
      </c>
      <c r="C23" s="37" t="s">
        <v>33</v>
      </c>
      <c r="D23" s="57">
        <f t="shared" si="0"/>
        <v>4</v>
      </c>
      <c r="E23" s="55">
        <v>1</v>
      </c>
      <c r="F23" s="8">
        <v>0</v>
      </c>
      <c r="G23" s="8">
        <v>1</v>
      </c>
      <c r="H23" s="8">
        <v>0</v>
      </c>
      <c r="I23" s="8">
        <v>0</v>
      </c>
      <c r="J23" s="8">
        <v>0</v>
      </c>
      <c r="K23" s="9">
        <v>2</v>
      </c>
    </row>
    <row r="24" spans="1:17" ht="15.75" thickBot="1">
      <c r="A24" s="11"/>
      <c r="B24" s="47"/>
      <c r="C24" s="48" t="s">
        <v>34</v>
      </c>
      <c r="D24" s="49">
        <f>E24+F24+G24+H24+I24+J24+K24</f>
        <v>103</v>
      </c>
      <c r="E24" s="50">
        <f>SUM(E5:E23)</f>
        <v>15</v>
      </c>
      <c r="F24" s="50">
        <f t="shared" ref="F24:J24" si="1">SUM(F5:F23)</f>
        <v>3</v>
      </c>
      <c r="G24" s="50">
        <f t="shared" si="1"/>
        <v>13</v>
      </c>
      <c r="H24" s="50">
        <v>0</v>
      </c>
      <c r="I24" s="50">
        <f t="shared" si="1"/>
        <v>33</v>
      </c>
      <c r="J24" s="50">
        <f t="shared" si="1"/>
        <v>0</v>
      </c>
      <c r="K24" s="50">
        <f>SUM(K5:K23)</f>
        <v>39</v>
      </c>
    </row>
    <row r="25" spans="1:17" ht="15.75" thickTop="1">
      <c r="A25" s="12"/>
      <c r="B25" s="8"/>
      <c r="C25" s="51"/>
      <c r="D25" s="52"/>
      <c r="E25" s="46"/>
      <c r="F25" s="46"/>
      <c r="G25" s="46"/>
      <c r="H25" s="46"/>
      <c r="I25" s="46"/>
      <c r="J25" s="46"/>
      <c r="K25" s="46"/>
    </row>
    <row r="26" spans="1:17">
      <c r="A26" s="12"/>
      <c r="B26" s="8"/>
      <c r="C26" s="51"/>
      <c r="D26" s="52"/>
      <c r="E26" s="46"/>
      <c r="F26" s="46"/>
      <c r="G26" s="46"/>
      <c r="H26" s="46"/>
      <c r="I26" s="46"/>
      <c r="J26" s="46"/>
      <c r="K26" s="46"/>
    </row>
    <row r="27" spans="1:17" ht="15.75">
      <c r="A27" s="12"/>
      <c r="B27" s="12"/>
      <c r="C27" s="13"/>
      <c r="D27" s="111" t="s">
        <v>35</v>
      </c>
      <c r="E27" s="112"/>
      <c r="F27" s="113"/>
      <c r="G27" s="14"/>
      <c r="H27" s="14"/>
      <c r="I27" s="14"/>
      <c r="J27" s="14"/>
      <c r="K27" s="14"/>
    </row>
    <row r="28" spans="1:17" ht="15.75">
      <c r="A28" s="12"/>
      <c r="B28" s="12"/>
      <c r="C28" s="34">
        <v>1</v>
      </c>
      <c r="D28" s="91" t="s">
        <v>36</v>
      </c>
      <c r="E28" s="92"/>
      <c r="F28" s="3">
        <f>E24</f>
        <v>15</v>
      </c>
    </row>
    <row r="29" spans="1:17" ht="27" customHeight="1">
      <c r="B29" s="15"/>
      <c r="C29" s="34">
        <v>2</v>
      </c>
      <c r="D29" s="85" t="s">
        <v>39</v>
      </c>
      <c r="E29" s="86"/>
      <c r="F29" s="3">
        <f>F24</f>
        <v>3</v>
      </c>
      <c r="G29" s="93" t="s">
        <v>37</v>
      </c>
      <c r="H29" s="94"/>
      <c r="I29" s="16" t="s">
        <v>34</v>
      </c>
      <c r="J29" s="102" t="s">
        <v>38</v>
      </c>
      <c r="K29" s="103"/>
      <c r="L29" s="15"/>
      <c r="M29" s="15"/>
      <c r="N29" s="15"/>
      <c r="O29" s="15"/>
      <c r="P29" s="15"/>
      <c r="Q29" s="15"/>
    </row>
    <row r="30" spans="1:17" ht="24" customHeight="1">
      <c r="B30" s="15"/>
      <c r="C30" s="33">
        <v>3</v>
      </c>
      <c r="D30" s="85" t="s">
        <v>40</v>
      </c>
      <c r="E30" s="86"/>
      <c r="F30" s="3">
        <f>I24</f>
        <v>33</v>
      </c>
      <c r="G30" s="104">
        <v>41974</v>
      </c>
      <c r="H30" s="104"/>
      <c r="I30" s="10">
        <v>1045</v>
      </c>
      <c r="J30" s="100">
        <f>ROUNDUP(5.514%*I30,0)</f>
        <v>58</v>
      </c>
      <c r="K30" s="101"/>
      <c r="L30" s="15"/>
      <c r="M30" s="15"/>
      <c r="N30" s="15"/>
      <c r="O30" s="15"/>
      <c r="P30" s="15"/>
      <c r="Q30" s="15"/>
    </row>
    <row r="31" spans="1:17" s="15" customFormat="1" ht="26.25" customHeight="1">
      <c r="C31" s="34">
        <v>4</v>
      </c>
      <c r="D31" s="85" t="s">
        <v>42</v>
      </c>
      <c r="E31" s="86"/>
      <c r="F31" s="3">
        <f>G24</f>
        <v>13</v>
      </c>
      <c r="G31" s="105" t="s">
        <v>41</v>
      </c>
      <c r="H31" s="105"/>
      <c r="I31" s="10">
        <v>1040</v>
      </c>
      <c r="J31" s="100">
        <f>ROUNDUP(5.514%*I31,0)</f>
        <v>58</v>
      </c>
      <c r="K31" s="101"/>
    </row>
    <row r="32" spans="1:17" s="15" customFormat="1">
      <c r="C32" s="35">
        <v>5</v>
      </c>
      <c r="D32" s="95" t="s">
        <v>8</v>
      </c>
      <c r="E32" s="96"/>
      <c r="F32" s="3">
        <v>0</v>
      </c>
      <c r="G32" s="97" t="s">
        <v>34</v>
      </c>
      <c r="H32" s="98"/>
      <c r="I32" s="99"/>
      <c r="J32" s="100">
        <f>J30+J31</f>
        <v>116</v>
      </c>
      <c r="K32" s="101"/>
    </row>
    <row r="33" spans="2:17" s="15" customFormat="1">
      <c r="C33" s="35">
        <v>6</v>
      </c>
      <c r="D33" s="95" t="s">
        <v>10</v>
      </c>
      <c r="E33" s="96"/>
      <c r="F33" s="3">
        <v>0</v>
      </c>
      <c r="H33" s="89"/>
      <c r="I33" s="89"/>
      <c r="J33" s="89"/>
      <c r="K33" s="18"/>
    </row>
    <row r="34" spans="2:17" s="15" customFormat="1">
      <c r="C34" s="35">
        <v>7</v>
      </c>
      <c r="D34" s="85" t="s">
        <v>43</v>
      </c>
      <c r="E34" s="86"/>
      <c r="F34" s="3">
        <f>K24</f>
        <v>39</v>
      </c>
      <c r="H34" s="18"/>
      <c r="I34" s="18"/>
      <c r="J34" s="18"/>
      <c r="K34" s="18"/>
    </row>
    <row r="35" spans="2:17">
      <c r="B35" s="15"/>
      <c r="C35" s="15"/>
      <c r="D35" s="87" t="s">
        <v>34</v>
      </c>
      <c r="E35" s="88"/>
      <c r="F35" s="20">
        <f>SUM(F28:F34)</f>
        <v>103</v>
      </c>
      <c r="H35" s="89"/>
      <c r="I35" s="89"/>
      <c r="J35" s="89"/>
      <c r="K35" s="18"/>
      <c r="L35" s="15"/>
      <c r="M35" s="15"/>
      <c r="N35" s="15"/>
      <c r="O35" s="15"/>
      <c r="P35" s="15"/>
      <c r="Q35" s="15"/>
    </row>
    <row r="36" spans="2:17">
      <c r="B36" s="15"/>
      <c r="C36" s="21"/>
      <c r="H36" s="15"/>
      <c r="I36" s="15"/>
      <c r="J36" s="15"/>
      <c r="K36" s="15"/>
      <c r="L36" s="15"/>
      <c r="M36" s="15"/>
      <c r="N36" s="15"/>
      <c r="O36" s="15"/>
      <c r="P36" s="15"/>
      <c r="Q36" s="15"/>
    </row>
    <row r="37" spans="2:17">
      <c r="B37" s="15"/>
      <c r="C37" s="15"/>
      <c r="D37" s="15"/>
      <c r="H37" s="15"/>
      <c r="I37" s="15"/>
      <c r="J37" s="15"/>
      <c r="K37" s="15"/>
      <c r="L37" s="15"/>
      <c r="M37" s="15"/>
      <c r="N37" s="15"/>
      <c r="O37" s="15"/>
      <c r="P37" s="15"/>
      <c r="Q37" s="15"/>
    </row>
    <row r="38" spans="2:17">
      <c r="B38" s="22"/>
      <c r="C38" s="23"/>
      <c r="D38" s="15"/>
      <c r="H38" s="84"/>
      <c r="I38" s="84"/>
      <c r="J38" s="84"/>
      <c r="K38" s="17"/>
      <c r="L38" s="15"/>
      <c r="M38" s="15"/>
      <c r="N38" s="15"/>
      <c r="O38" s="15"/>
      <c r="P38" s="15"/>
      <c r="Q38" s="15"/>
    </row>
    <row r="39" spans="2:17">
      <c r="D39" s="15"/>
      <c r="H39" s="90"/>
      <c r="I39" s="90"/>
      <c r="J39" s="90"/>
      <c r="K39" s="19"/>
      <c r="L39" s="15"/>
      <c r="M39" s="15"/>
      <c r="N39" s="15"/>
      <c r="O39" s="15"/>
      <c r="P39" s="15"/>
      <c r="Q39" s="15"/>
    </row>
    <row r="40" spans="2:17">
      <c r="D40" s="18"/>
      <c r="H40" s="90"/>
      <c r="I40" s="90"/>
      <c r="J40" s="90"/>
      <c r="K40" s="19"/>
      <c r="L40" s="15"/>
      <c r="M40" s="15"/>
      <c r="N40" s="15"/>
      <c r="O40" s="15"/>
      <c r="P40" s="15"/>
      <c r="Q40" s="15"/>
    </row>
    <row r="41" spans="2:17">
      <c r="D41" s="15"/>
      <c r="H41" s="84"/>
      <c r="I41" s="84"/>
      <c r="J41" s="84"/>
      <c r="K41" s="17"/>
      <c r="L41" s="15"/>
      <c r="M41" s="15"/>
      <c r="N41" s="15"/>
      <c r="O41" s="15"/>
      <c r="P41" s="15"/>
      <c r="Q41" s="15"/>
    </row>
    <row r="42" spans="2:17">
      <c r="H42" s="84"/>
      <c r="I42" s="84"/>
      <c r="J42" s="84"/>
      <c r="K42" s="17"/>
      <c r="L42" s="15"/>
      <c r="M42" s="15"/>
      <c r="N42" s="15"/>
      <c r="O42" s="15"/>
      <c r="P42" s="15"/>
      <c r="Q42" s="15"/>
    </row>
    <row r="43" spans="2:17">
      <c r="H43" s="84"/>
      <c r="I43" s="84"/>
      <c r="J43" s="84"/>
      <c r="K43" s="17"/>
      <c r="L43" s="15"/>
      <c r="M43" s="15"/>
      <c r="N43" s="15"/>
      <c r="O43" s="15"/>
      <c r="P43" s="15"/>
      <c r="Q43" s="15"/>
    </row>
    <row r="44" spans="2:17">
      <c r="H44" s="84"/>
      <c r="I44" s="84"/>
      <c r="J44" s="84"/>
      <c r="K44" s="17"/>
      <c r="L44" s="15"/>
      <c r="M44" s="15"/>
      <c r="N44" s="15"/>
      <c r="O44" s="15"/>
      <c r="P44" s="15"/>
      <c r="Q44" s="15"/>
    </row>
  </sheetData>
  <mergeCells count="30">
    <mergeCell ref="A3:A4"/>
    <mergeCell ref="C3:C4"/>
    <mergeCell ref="D3:D4"/>
    <mergeCell ref="E3:K3"/>
    <mergeCell ref="D27:F27"/>
    <mergeCell ref="D28:E28"/>
    <mergeCell ref="D29:E29"/>
    <mergeCell ref="G29:H29"/>
    <mergeCell ref="D32:E32"/>
    <mergeCell ref="D33:E33"/>
    <mergeCell ref="H33:J33"/>
    <mergeCell ref="D30:E30"/>
    <mergeCell ref="D31:E31"/>
    <mergeCell ref="G32:I32"/>
    <mergeCell ref="J32:K32"/>
    <mergeCell ref="J29:K29"/>
    <mergeCell ref="G30:H30"/>
    <mergeCell ref="J30:K30"/>
    <mergeCell ref="G31:H31"/>
    <mergeCell ref="J31:K31"/>
    <mergeCell ref="H42:J42"/>
    <mergeCell ref="H43:J43"/>
    <mergeCell ref="H44:J44"/>
    <mergeCell ref="D34:E34"/>
    <mergeCell ref="D35:E35"/>
    <mergeCell ref="H35:J35"/>
    <mergeCell ref="H38:J38"/>
    <mergeCell ref="H39:J39"/>
    <mergeCell ref="H40:J40"/>
    <mergeCell ref="H41:J41"/>
  </mergeCells>
  <pageMargins left="0.7" right="0.7" top="0.75" bottom="0.75" header="0.3" footer="0.3"/>
  <pageSetup paperSize="9" scale="80" orientation="landscape" r:id="rId1"/>
  <legacyDrawing r:id="rId2"/>
</worksheet>
</file>

<file path=xl/worksheets/sheet2.xml><?xml version="1.0" encoding="utf-8"?>
<worksheet xmlns="http://schemas.openxmlformats.org/spreadsheetml/2006/main" xmlns:r="http://schemas.openxmlformats.org/officeDocument/2006/relationships">
  <dimension ref="A2:P31"/>
  <sheetViews>
    <sheetView tabSelected="1" topLeftCell="B7" zoomScaleSheetLayoutView="106" workbookViewId="0">
      <selection activeCell="O22" sqref="O22"/>
    </sheetView>
  </sheetViews>
  <sheetFormatPr defaultRowHeight="15"/>
  <cols>
    <col min="1" max="1" width="5.5703125" style="1" hidden="1" customWidth="1"/>
    <col min="2" max="2" width="5.5703125" style="1" customWidth="1"/>
    <col min="3" max="3" width="13.7109375" style="1" customWidth="1"/>
    <col min="4" max="4" width="8.5703125" style="1" customWidth="1"/>
    <col min="5" max="5" width="7.42578125" style="1" customWidth="1"/>
    <col min="6" max="6" width="7.5703125" style="1" customWidth="1"/>
    <col min="7" max="7" width="6.140625" style="1" customWidth="1"/>
    <col min="8" max="8" width="7.140625" style="1" customWidth="1"/>
    <col min="9" max="9" width="9.140625" style="24"/>
    <col min="10" max="15" width="9.140625" style="1"/>
    <col min="16" max="16" width="10.42578125" style="1" bestFit="1" customWidth="1"/>
    <col min="17" max="16384" width="9.140625" style="1"/>
  </cols>
  <sheetData>
    <row r="2" spans="1:9" ht="26.25" customHeight="1" thickBot="1">
      <c r="C2" s="2" t="s">
        <v>45</v>
      </c>
    </row>
    <row r="3" spans="1:9" ht="15.75" customHeight="1" thickTop="1">
      <c r="A3" s="106" t="s">
        <v>1</v>
      </c>
      <c r="B3" s="40"/>
      <c r="C3" s="114" t="s">
        <v>2</v>
      </c>
      <c r="D3" s="115" t="s">
        <v>46</v>
      </c>
      <c r="E3" s="115"/>
      <c r="F3" s="115"/>
      <c r="G3" s="115"/>
      <c r="H3" s="115"/>
      <c r="I3" s="116" t="s">
        <v>34</v>
      </c>
    </row>
    <row r="4" spans="1:9" s="6" customFormat="1" ht="96.75" customHeight="1">
      <c r="A4" s="107"/>
      <c r="B4" s="42" t="s">
        <v>4</v>
      </c>
      <c r="C4" s="114"/>
      <c r="D4" s="42" t="s">
        <v>47</v>
      </c>
      <c r="E4" s="42" t="s">
        <v>48</v>
      </c>
      <c r="F4" s="42" t="s">
        <v>40</v>
      </c>
      <c r="G4" s="43" t="s">
        <v>8</v>
      </c>
      <c r="H4" s="43" t="s">
        <v>10</v>
      </c>
      <c r="I4" s="116"/>
    </row>
    <row r="5" spans="1:9">
      <c r="A5" s="7">
        <v>1</v>
      </c>
      <c r="B5" s="8">
        <v>1</v>
      </c>
      <c r="C5" s="37" t="s">
        <v>12</v>
      </c>
      <c r="D5" s="8"/>
      <c r="E5" s="8"/>
      <c r="F5" s="8"/>
      <c r="G5" s="8"/>
      <c r="H5" s="8"/>
      <c r="I5" s="25">
        <v>0</v>
      </c>
    </row>
    <row r="6" spans="1:9">
      <c r="A6" s="7">
        <v>2</v>
      </c>
      <c r="B6" s="8">
        <v>2</v>
      </c>
      <c r="C6" s="37" t="s">
        <v>13</v>
      </c>
      <c r="D6" s="8"/>
      <c r="E6" s="8" t="s">
        <v>49</v>
      </c>
      <c r="F6" s="8"/>
      <c r="G6" s="8"/>
      <c r="H6" s="8"/>
      <c r="I6" s="25">
        <v>1</v>
      </c>
    </row>
    <row r="7" spans="1:9">
      <c r="A7" s="7">
        <v>3</v>
      </c>
      <c r="B7" s="8">
        <v>3</v>
      </c>
      <c r="C7" s="37" t="s">
        <v>15</v>
      </c>
      <c r="D7" s="8"/>
      <c r="E7" s="8">
        <v>2</v>
      </c>
      <c r="F7" s="8">
        <f>3+1</f>
        <v>4</v>
      </c>
      <c r="G7" s="8"/>
      <c r="H7" s="8">
        <f>1+1</f>
        <v>2</v>
      </c>
      <c r="I7" s="25">
        <f>SUM(D7:H7)</f>
        <v>8</v>
      </c>
    </row>
    <row r="8" spans="1:9">
      <c r="A8" s="7">
        <v>4</v>
      </c>
      <c r="B8" s="8">
        <v>4</v>
      </c>
      <c r="C8" s="37" t="s">
        <v>17</v>
      </c>
      <c r="D8" s="8"/>
      <c r="E8" s="8">
        <v>1</v>
      </c>
      <c r="F8" s="8"/>
      <c r="G8" s="8">
        <v>1</v>
      </c>
      <c r="H8" s="8"/>
      <c r="I8" s="25">
        <f t="shared" ref="I8:I25" si="0">SUM(D8:H8)</f>
        <v>2</v>
      </c>
    </row>
    <row r="9" spans="1:9">
      <c r="A9" s="7">
        <v>5</v>
      </c>
      <c r="B9" s="8">
        <v>5</v>
      </c>
      <c r="C9" s="37" t="s">
        <v>18</v>
      </c>
      <c r="D9" s="8"/>
      <c r="E9" s="8"/>
      <c r="F9" s="8">
        <v>2</v>
      </c>
      <c r="G9" s="8"/>
      <c r="H9" s="8">
        <v>1</v>
      </c>
      <c r="I9" s="25">
        <f t="shared" si="0"/>
        <v>3</v>
      </c>
    </row>
    <row r="10" spans="1:9">
      <c r="A10" s="7">
        <v>6</v>
      </c>
      <c r="B10" s="8">
        <v>6</v>
      </c>
      <c r="C10" s="37" t="s">
        <v>19</v>
      </c>
      <c r="D10" s="8"/>
      <c r="E10" s="8"/>
      <c r="F10" s="8">
        <v>1</v>
      </c>
      <c r="G10" s="8"/>
      <c r="H10" s="8"/>
      <c r="I10" s="25">
        <f t="shared" si="0"/>
        <v>1</v>
      </c>
    </row>
    <row r="11" spans="1:9">
      <c r="A11" s="7">
        <v>7</v>
      </c>
      <c r="B11" s="8">
        <v>7</v>
      </c>
      <c r="C11" s="37" t="s">
        <v>20</v>
      </c>
      <c r="D11" s="8"/>
      <c r="E11" s="8"/>
      <c r="F11" s="8">
        <f>3+1</f>
        <v>4</v>
      </c>
      <c r="G11" s="8"/>
      <c r="H11" s="8"/>
      <c r="I11" s="25">
        <f>SUM(D11:H11)</f>
        <v>4</v>
      </c>
    </row>
    <row r="12" spans="1:9">
      <c r="A12" s="7">
        <v>5</v>
      </c>
      <c r="B12" s="8">
        <v>8</v>
      </c>
      <c r="C12" s="37" t="s">
        <v>21</v>
      </c>
      <c r="D12" s="8"/>
      <c r="E12" s="8"/>
      <c r="F12" s="8">
        <f>1+1</f>
        <v>2</v>
      </c>
      <c r="G12" s="8"/>
      <c r="H12" s="8"/>
      <c r="I12" s="25">
        <f t="shared" si="0"/>
        <v>2</v>
      </c>
    </row>
    <row r="13" spans="1:9">
      <c r="A13" s="7">
        <v>9</v>
      </c>
      <c r="B13" s="8">
        <v>9</v>
      </c>
      <c r="C13" s="37" t="s">
        <v>22</v>
      </c>
      <c r="D13" s="8"/>
      <c r="E13" s="8"/>
      <c r="F13" s="8"/>
      <c r="G13" s="8"/>
      <c r="H13" s="8"/>
      <c r="I13" s="25">
        <f t="shared" si="0"/>
        <v>0</v>
      </c>
    </row>
    <row r="14" spans="1:9">
      <c r="A14" s="7">
        <v>10</v>
      </c>
      <c r="B14" s="8">
        <v>10</v>
      </c>
      <c r="C14" s="37" t="s">
        <v>23</v>
      </c>
      <c r="D14" s="8"/>
      <c r="E14" s="8"/>
      <c r="F14" s="8">
        <v>2</v>
      </c>
      <c r="G14" s="8"/>
      <c r="H14" s="8"/>
      <c r="I14" s="25">
        <f t="shared" si="0"/>
        <v>2</v>
      </c>
    </row>
    <row r="15" spans="1:9">
      <c r="A15" s="7">
        <v>11</v>
      </c>
      <c r="B15" s="8">
        <v>11</v>
      </c>
      <c r="C15" s="37" t="s">
        <v>24</v>
      </c>
      <c r="D15" s="8"/>
      <c r="E15" s="8"/>
      <c r="F15" s="8"/>
      <c r="G15" s="8"/>
      <c r="H15" s="8"/>
      <c r="I15" s="25">
        <f t="shared" si="0"/>
        <v>0</v>
      </c>
    </row>
    <row r="16" spans="1:9">
      <c r="A16" s="7">
        <v>12</v>
      </c>
      <c r="B16" s="8">
        <v>12</v>
      </c>
      <c r="C16" s="37" t="s">
        <v>25</v>
      </c>
      <c r="D16" s="8"/>
      <c r="E16" s="8">
        <v>1</v>
      </c>
      <c r="F16" s="8">
        <v>1</v>
      </c>
      <c r="G16" s="8"/>
      <c r="H16" s="8"/>
      <c r="I16" s="25">
        <f t="shared" si="0"/>
        <v>2</v>
      </c>
    </row>
    <row r="17" spans="1:16">
      <c r="A17" s="7">
        <v>13</v>
      </c>
      <c r="B17" s="8">
        <v>13</v>
      </c>
      <c r="C17" s="37" t="s">
        <v>26</v>
      </c>
      <c r="D17" s="8"/>
      <c r="E17" s="8"/>
      <c r="F17" s="8">
        <f>1+1</f>
        <v>2</v>
      </c>
      <c r="G17" s="8"/>
      <c r="H17" s="8">
        <v>1</v>
      </c>
      <c r="I17" s="25">
        <f t="shared" si="0"/>
        <v>3</v>
      </c>
      <c r="P17" s="44"/>
    </row>
    <row r="18" spans="1:16">
      <c r="A18" s="7">
        <v>14</v>
      </c>
      <c r="B18" s="8">
        <v>14</v>
      </c>
      <c r="C18" s="37" t="s">
        <v>28</v>
      </c>
      <c r="D18" s="8"/>
      <c r="E18" s="8">
        <v>1</v>
      </c>
      <c r="F18" s="8">
        <f>1+1</f>
        <v>2</v>
      </c>
      <c r="G18" s="8"/>
      <c r="H18" s="8"/>
      <c r="I18" s="25">
        <f t="shared" si="0"/>
        <v>3</v>
      </c>
    </row>
    <row r="19" spans="1:16">
      <c r="A19" s="7">
        <v>15</v>
      </c>
      <c r="B19" s="8">
        <v>15</v>
      </c>
      <c r="C19" s="37" t="s">
        <v>29</v>
      </c>
      <c r="D19" s="8"/>
      <c r="E19" s="8"/>
      <c r="F19" s="8">
        <v>1</v>
      </c>
      <c r="G19" s="8"/>
      <c r="H19" s="8"/>
      <c r="I19" s="25">
        <f t="shared" si="0"/>
        <v>1</v>
      </c>
    </row>
    <row r="20" spans="1:16">
      <c r="A20" s="7">
        <v>16</v>
      </c>
      <c r="B20" s="8">
        <v>16</v>
      </c>
      <c r="C20" s="37" t="s">
        <v>30</v>
      </c>
      <c r="D20" s="8"/>
      <c r="E20" s="8"/>
      <c r="F20" s="8">
        <v>1</v>
      </c>
      <c r="G20" s="8"/>
      <c r="H20" s="8"/>
      <c r="I20" s="25">
        <f t="shared" si="0"/>
        <v>1</v>
      </c>
    </row>
    <row r="21" spans="1:16">
      <c r="A21" s="7">
        <v>17</v>
      </c>
      <c r="B21" s="8">
        <v>17</v>
      </c>
      <c r="C21" s="37" t="s">
        <v>31</v>
      </c>
      <c r="D21" s="8"/>
      <c r="E21" s="8"/>
      <c r="F21" s="8">
        <v>1</v>
      </c>
      <c r="G21" s="8"/>
      <c r="H21" s="8"/>
      <c r="I21" s="25">
        <f t="shared" si="0"/>
        <v>1</v>
      </c>
    </row>
    <row r="22" spans="1:16" ht="26.25">
      <c r="A22" s="7">
        <v>18</v>
      </c>
      <c r="B22" s="8">
        <v>18</v>
      </c>
      <c r="C22" s="37" t="s">
        <v>32</v>
      </c>
      <c r="D22" s="8"/>
      <c r="E22" s="8"/>
      <c r="F22" s="8"/>
      <c r="G22" s="8"/>
      <c r="H22" s="8"/>
      <c r="I22" s="25">
        <f t="shared" si="0"/>
        <v>0</v>
      </c>
    </row>
    <row r="23" spans="1:16">
      <c r="A23" s="7">
        <v>19</v>
      </c>
      <c r="B23" s="8">
        <v>19</v>
      </c>
      <c r="C23" s="37" t="s">
        <v>33</v>
      </c>
      <c r="D23" s="8"/>
      <c r="E23" s="8"/>
      <c r="F23" s="8"/>
      <c r="G23" s="8"/>
      <c r="H23" s="8"/>
      <c r="I23" s="25">
        <f t="shared" si="0"/>
        <v>0</v>
      </c>
    </row>
    <row r="24" spans="1:16">
      <c r="A24" s="7"/>
      <c r="B24" s="8">
        <v>20</v>
      </c>
      <c r="C24" s="37" t="s">
        <v>84</v>
      </c>
      <c r="D24" s="8">
        <v>1</v>
      </c>
      <c r="E24" s="8"/>
      <c r="F24" s="8"/>
      <c r="G24" s="8"/>
      <c r="H24" s="8"/>
      <c r="I24" s="25">
        <v>1</v>
      </c>
    </row>
    <row r="25" spans="1:16">
      <c r="A25" s="7"/>
      <c r="B25" s="8">
        <v>21</v>
      </c>
      <c r="C25" s="38" t="s">
        <v>50</v>
      </c>
      <c r="D25" s="8">
        <v>1</v>
      </c>
      <c r="E25" s="8"/>
      <c r="F25" s="8"/>
      <c r="G25" s="8"/>
      <c r="H25" s="8"/>
      <c r="I25" s="25">
        <f t="shared" si="0"/>
        <v>1</v>
      </c>
      <c r="J25" s="1" t="s">
        <v>85</v>
      </c>
    </row>
    <row r="26" spans="1:16" ht="15.75" thickBot="1">
      <c r="A26" s="11"/>
      <c r="B26" s="8"/>
      <c r="C26" s="40" t="s">
        <v>34</v>
      </c>
      <c r="D26" s="41">
        <f>SUM(D5:D25)</f>
        <v>2</v>
      </c>
      <c r="E26" s="41">
        <f t="shared" ref="E26:H26" si="1">SUM(E5:E25)</f>
        <v>5</v>
      </c>
      <c r="F26" s="41">
        <f t="shared" si="1"/>
        <v>23</v>
      </c>
      <c r="G26" s="41">
        <f t="shared" si="1"/>
        <v>1</v>
      </c>
      <c r="H26" s="41">
        <f t="shared" si="1"/>
        <v>4</v>
      </c>
      <c r="I26" s="39">
        <f>SUM(I5:I25)</f>
        <v>36</v>
      </c>
    </row>
    <row r="27" spans="1:16" ht="15.75" thickTop="1"/>
    <row r="28" spans="1:16" s="36" customFormat="1" ht="14.25" customHeight="1">
      <c r="B28" s="117"/>
      <c r="C28" s="117"/>
      <c r="D28" s="117"/>
      <c r="E28" s="117"/>
      <c r="F28" s="117"/>
      <c r="G28" s="117"/>
      <c r="H28" s="117"/>
      <c r="I28" s="117"/>
    </row>
    <row r="31" spans="1:16">
      <c r="F31" s="26"/>
      <c r="G31" s="26"/>
    </row>
  </sheetData>
  <mergeCells count="5">
    <mergeCell ref="A3:A4"/>
    <mergeCell ref="C3:C4"/>
    <mergeCell ref="D3:H3"/>
    <mergeCell ref="I3:I4"/>
    <mergeCell ref="B28:I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3:D10"/>
  <sheetViews>
    <sheetView topLeftCell="A7" zoomScale="106" zoomScaleNormal="106" workbookViewId="0">
      <selection activeCell="C9" sqref="C9"/>
    </sheetView>
  </sheetViews>
  <sheetFormatPr defaultRowHeight="15"/>
  <cols>
    <col min="1" max="1" width="5.5703125" customWidth="1"/>
    <col min="2" max="2" width="21.5703125" customWidth="1"/>
    <col min="3" max="3" width="53" customWidth="1"/>
    <col min="4" max="4" width="24.85546875" customWidth="1"/>
  </cols>
  <sheetData>
    <row r="3" spans="1:4">
      <c r="A3" s="118" t="s">
        <v>51</v>
      </c>
      <c r="B3" s="118"/>
      <c r="C3" s="118"/>
      <c r="D3" s="118"/>
    </row>
    <row r="4" spans="1:4" s="27" customFormat="1">
      <c r="A4" s="29" t="s">
        <v>4</v>
      </c>
      <c r="B4" s="29" t="s">
        <v>53</v>
      </c>
      <c r="C4" s="29" t="s">
        <v>54</v>
      </c>
      <c r="D4" s="29" t="s">
        <v>55</v>
      </c>
    </row>
    <row r="5" spans="1:4" ht="102" customHeight="1">
      <c r="A5" s="30">
        <v>1</v>
      </c>
      <c r="B5" s="30" t="s">
        <v>52</v>
      </c>
      <c r="C5" s="31" t="s">
        <v>59</v>
      </c>
      <c r="D5" s="31" t="s">
        <v>62</v>
      </c>
    </row>
    <row r="6" spans="1:4" ht="96" customHeight="1">
      <c r="A6" s="30">
        <v>2</v>
      </c>
      <c r="B6" s="30" t="s">
        <v>56</v>
      </c>
      <c r="C6" s="32" t="s">
        <v>60</v>
      </c>
      <c r="D6" s="31" t="s">
        <v>62</v>
      </c>
    </row>
    <row r="7" spans="1:4" ht="124.5" customHeight="1">
      <c r="A7" s="30">
        <v>3</v>
      </c>
      <c r="B7" s="30" t="s">
        <v>11</v>
      </c>
      <c r="C7" s="32" t="s">
        <v>61</v>
      </c>
      <c r="D7" s="31" t="s">
        <v>62</v>
      </c>
    </row>
    <row r="8" spans="1:4" ht="78.75" customHeight="1">
      <c r="A8" s="30">
        <v>4</v>
      </c>
      <c r="B8" s="30" t="s">
        <v>40</v>
      </c>
      <c r="C8" s="31" t="s">
        <v>58</v>
      </c>
      <c r="D8" s="31" t="s">
        <v>64</v>
      </c>
    </row>
    <row r="9" spans="1:4" ht="45.75" customHeight="1">
      <c r="A9" s="30">
        <v>5</v>
      </c>
      <c r="B9" s="30" t="s">
        <v>57</v>
      </c>
      <c r="C9" s="32" t="s">
        <v>63</v>
      </c>
      <c r="D9" s="31" t="s">
        <v>64</v>
      </c>
    </row>
    <row r="10" spans="1:4">
      <c r="A10" s="28"/>
      <c r="B10" s="28"/>
      <c r="C10" s="28"/>
      <c r="D10" s="28"/>
    </row>
  </sheetData>
  <mergeCells count="1">
    <mergeCell ref="A3:D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K30"/>
  <sheetViews>
    <sheetView topLeftCell="A13" workbookViewId="0">
      <selection activeCell="C24" sqref="C24"/>
    </sheetView>
  </sheetViews>
  <sheetFormatPr defaultColWidth="10.140625" defaultRowHeight="15"/>
  <cols>
    <col min="1" max="1" width="5.42578125" style="24" customWidth="1"/>
    <col min="2" max="2" width="15.85546875" style="24" customWidth="1"/>
    <col min="3" max="3" width="19" style="24" customWidth="1"/>
    <col min="4" max="4" width="11.85546875" style="24" customWidth="1"/>
    <col min="5" max="5" width="12.85546875" style="24" customWidth="1"/>
    <col min="6" max="6" width="11.85546875" style="24" customWidth="1"/>
    <col min="7" max="7" width="13.140625" style="24" customWidth="1"/>
    <col min="8" max="8" width="12.28515625" style="24" customWidth="1"/>
    <col min="9" max="16384" width="10.140625" style="24"/>
  </cols>
  <sheetData>
    <row r="1" spans="1:9" ht="16.5" thickBot="1">
      <c r="B1" s="119" t="s">
        <v>65</v>
      </c>
      <c r="C1" s="119"/>
      <c r="D1" s="119"/>
      <c r="E1" s="119"/>
      <c r="F1" s="119"/>
      <c r="G1" s="119"/>
      <c r="H1" s="119"/>
      <c r="I1" s="119"/>
    </row>
    <row r="2" spans="1:9" ht="15.75" thickTop="1">
      <c r="A2" s="120" t="s">
        <v>1</v>
      </c>
      <c r="B2" s="122" t="s">
        <v>2</v>
      </c>
      <c r="C2" s="124" t="s">
        <v>66</v>
      </c>
      <c r="D2" s="58"/>
      <c r="E2" s="58"/>
      <c r="F2" s="58"/>
      <c r="G2" s="126" t="s">
        <v>67</v>
      </c>
      <c r="H2" s="128" t="s">
        <v>68</v>
      </c>
      <c r="I2" s="128" t="s">
        <v>69</v>
      </c>
    </row>
    <row r="3" spans="1:9" ht="43.5">
      <c r="A3" s="121"/>
      <c r="B3" s="123"/>
      <c r="C3" s="125"/>
      <c r="D3" s="59" t="s">
        <v>70</v>
      </c>
      <c r="E3" s="59" t="s">
        <v>71</v>
      </c>
      <c r="F3" s="59" t="s">
        <v>72</v>
      </c>
      <c r="G3" s="127"/>
      <c r="H3" s="129"/>
      <c r="I3" s="129"/>
    </row>
    <row r="4" spans="1:9">
      <c r="A4" s="60">
        <v>1</v>
      </c>
      <c r="B4" s="61" t="s">
        <v>12</v>
      </c>
      <c r="C4" s="25">
        <f>126-E4</f>
        <v>113</v>
      </c>
      <c r="D4" s="25">
        <v>0</v>
      </c>
      <c r="E4" s="25">
        <v>13</v>
      </c>
      <c r="F4" s="25">
        <v>16</v>
      </c>
      <c r="G4" s="62">
        <f>'[1]ESD, Thimphu'!G182</f>
        <v>98</v>
      </c>
      <c r="H4" s="35">
        <v>0</v>
      </c>
      <c r="I4" s="63">
        <f>C4-G4</f>
        <v>15</v>
      </c>
    </row>
    <row r="5" spans="1:9">
      <c r="A5" s="60">
        <v>2</v>
      </c>
      <c r="B5" s="61" t="s">
        <v>13</v>
      </c>
      <c r="C5" s="25">
        <f>'[1]ESD, Punakha'!G79-E5</f>
        <v>41</v>
      </c>
      <c r="D5" s="25">
        <v>3</v>
      </c>
      <c r="E5" s="25">
        <v>0</v>
      </c>
      <c r="F5" s="25">
        <v>0</v>
      </c>
      <c r="G5" s="25">
        <v>35</v>
      </c>
      <c r="H5" s="35">
        <v>0</v>
      </c>
      <c r="I5" s="35">
        <f>C5-G5</f>
        <v>6</v>
      </c>
    </row>
    <row r="6" spans="1:9">
      <c r="A6" s="60">
        <v>3</v>
      </c>
      <c r="B6" s="61" t="s">
        <v>15</v>
      </c>
      <c r="C6" s="25">
        <f>'[1]ESD,Wangdue'!H94-E6</f>
        <v>47</v>
      </c>
      <c r="D6" s="25">
        <f>'[1]ESD,Wangdue'!E81</f>
        <v>1</v>
      </c>
      <c r="E6" s="25">
        <v>2</v>
      </c>
      <c r="F6" s="25">
        <v>8</v>
      </c>
      <c r="G6" s="62">
        <f>'[1]ESD,Wangdue'!G94</f>
        <v>67</v>
      </c>
      <c r="H6" s="63">
        <f>G6-C6</f>
        <v>20</v>
      </c>
      <c r="I6" s="35">
        <v>0</v>
      </c>
    </row>
    <row r="7" spans="1:9">
      <c r="A7" s="60">
        <v>4</v>
      </c>
      <c r="B7" s="61" t="s">
        <v>17</v>
      </c>
      <c r="C7" s="25">
        <f>'[1]ESD, Haa'!G62-E7</f>
        <v>29</v>
      </c>
      <c r="D7" s="25">
        <f>'[1]ESD, Haa'!E51</f>
        <v>6</v>
      </c>
      <c r="E7" s="25">
        <v>0</v>
      </c>
      <c r="F7" s="25">
        <v>0</v>
      </c>
      <c r="G7" s="62">
        <f>'[1]ESD, Haa'!F62</f>
        <v>23</v>
      </c>
      <c r="H7" s="35">
        <v>0</v>
      </c>
      <c r="I7" s="63">
        <f>C7-G7</f>
        <v>6</v>
      </c>
    </row>
    <row r="8" spans="1:9">
      <c r="A8" s="60">
        <v>5</v>
      </c>
      <c r="B8" s="61" t="s">
        <v>18</v>
      </c>
      <c r="C8" s="25">
        <f>'[1]ESD, Dagana'!F67-E8</f>
        <v>30</v>
      </c>
      <c r="D8" s="25">
        <f>'[1]ESD, Dagana'!E54</f>
        <v>5</v>
      </c>
      <c r="E8" s="25">
        <v>2</v>
      </c>
      <c r="F8" s="25">
        <v>8</v>
      </c>
      <c r="G8" s="62">
        <f>'[1]ESD, Dagana'!E67</f>
        <v>46</v>
      </c>
      <c r="H8" s="63">
        <f>G8-C8</f>
        <v>16</v>
      </c>
      <c r="I8" s="35">
        <v>0</v>
      </c>
    </row>
    <row r="9" spans="1:9">
      <c r="A9" s="60">
        <v>6</v>
      </c>
      <c r="B9" s="61" t="s">
        <v>19</v>
      </c>
      <c r="C9" s="25">
        <f>'[1]ESD, Tsirang'!F82-E9</f>
        <v>44</v>
      </c>
      <c r="D9" s="25">
        <f>'[1]ESD, Tsirang'!E68</f>
        <v>12</v>
      </c>
      <c r="E9" s="25">
        <v>1</v>
      </c>
      <c r="F9" s="25">
        <v>8</v>
      </c>
      <c r="G9" s="62">
        <f>'[1]ESD, Tsirang'!E82</f>
        <v>44</v>
      </c>
      <c r="H9" s="63">
        <v>0</v>
      </c>
      <c r="I9" s="63">
        <f>G9-C9</f>
        <v>0</v>
      </c>
    </row>
    <row r="10" spans="1:9">
      <c r="A10" s="60">
        <v>7</v>
      </c>
      <c r="B10" s="61" t="s">
        <v>20</v>
      </c>
      <c r="C10" s="25">
        <f>'[1]ESD Gelephu '!F89-E10</f>
        <v>54</v>
      </c>
      <c r="D10" s="25">
        <f>'[1]ESD Gelephu '!E78</f>
        <v>6</v>
      </c>
      <c r="E10" s="25">
        <v>0</v>
      </c>
      <c r="F10" s="25">
        <v>0</v>
      </c>
      <c r="G10" s="62">
        <f>'[1]ESD Gelephu '!E89</f>
        <v>60</v>
      </c>
      <c r="H10" s="63">
        <f t="shared" ref="H10:H13" si="0">G10-C10</f>
        <v>6</v>
      </c>
      <c r="I10" s="35">
        <v>0</v>
      </c>
    </row>
    <row r="11" spans="1:9">
      <c r="A11" s="60">
        <v>5</v>
      </c>
      <c r="B11" s="61" t="s">
        <v>21</v>
      </c>
      <c r="C11" s="25">
        <f>'[1]ESD, Trongsa'!F65-E11</f>
        <v>28</v>
      </c>
      <c r="D11" s="25">
        <f>'[1]ESD, Trongsa'!E54</f>
        <v>4</v>
      </c>
      <c r="E11" s="25">
        <v>0</v>
      </c>
      <c r="F11" s="25">
        <v>32</v>
      </c>
      <c r="G11" s="62">
        <f>'[1]ESD, Trongsa'!E65</f>
        <v>25</v>
      </c>
      <c r="H11" s="63">
        <v>0</v>
      </c>
      <c r="I11" s="35">
        <v>3</v>
      </c>
    </row>
    <row r="12" spans="1:9">
      <c r="A12" s="60">
        <v>9</v>
      </c>
      <c r="B12" s="61" t="s">
        <v>22</v>
      </c>
      <c r="C12" s="25">
        <f>'[1]ESD, Zhemgang'!F62-E12</f>
        <v>34</v>
      </c>
      <c r="D12" s="25">
        <f>'[1]ESD, Zhemgang'!E51</f>
        <v>12</v>
      </c>
      <c r="E12" s="25">
        <v>1</v>
      </c>
      <c r="F12" s="25">
        <v>16</v>
      </c>
      <c r="G12" s="62">
        <f>'[1]ESD, Zhemgang'!E62</f>
        <v>36</v>
      </c>
      <c r="H12" s="63">
        <f t="shared" si="0"/>
        <v>2</v>
      </c>
      <c r="I12" s="35">
        <v>0</v>
      </c>
    </row>
    <row r="13" spans="1:9">
      <c r="A13" s="60">
        <v>10</v>
      </c>
      <c r="B13" s="61" t="s">
        <v>23</v>
      </c>
      <c r="C13" s="25">
        <f>'[1]ESD, paro'!E94+1-E13</f>
        <v>49</v>
      </c>
      <c r="D13" s="25">
        <v>1</v>
      </c>
      <c r="E13" s="25">
        <v>0</v>
      </c>
      <c r="F13" s="25">
        <v>0</v>
      </c>
      <c r="G13" s="62">
        <f>'[1]ESD, paro'!F109</f>
        <v>57</v>
      </c>
      <c r="H13" s="63">
        <f t="shared" si="0"/>
        <v>8</v>
      </c>
      <c r="I13" s="35">
        <v>0</v>
      </c>
    </row>
    <row r="14" spans="1:9">
      <c r="A14" s="60">
        <v>11</v>
      </c>
      <c r="B14" s="61" t="s">
        <v>24</v>
      </c>
      <c r="C14" s="25">
        <f>'[1]ESD, Bumthang'!F84-E14</f>
        <v>33</v>
      </c>
      <c r="D14" s="25">
        <f>'[1]ESD, Bumthang'!E73</f>
        <v>2</v>
      </c>
      <c r="E14" s="25">
        <v>1</v>
      </c>
      <c r="F14" s="25">
        <v>24</v>
      </c>
      <c r="G14" s="62">
        <f>'[1]ESD, Bumthang'!E84</f>
        <v>33</v>
      </c>
      <c r="H14" s="63">
        <v>0</v>
      </c>
      <c r="I14" s="63">
        <f>G14-C14</f>
        <v>0</v>
      </c>
    </row>
    <row r="15" spans="1:9">
      <c r="A15" s="60">
        <v>12</v>
      </c>
      <c r="B15" s="61" t="s">
        <v>25</v>
      </c>
      <c r="C15" s="25">
        <f>'[1]ESD, Pling'!G150-E15</f>
        <v>95</v>
      </c>
      <c r="D15" s="25">
        <f>'[1]ESD, Pling'!E136</f>
        <v>7</v>
      </c>
      <c r="E15" s="25">
        <v>0</v>
      </c>
      <c r="F15" s="25">
        <v>0</v>
      </c>
      <c r="G15" s="62">
        <f>'[1]ESD, Pling'!F150</f>
        <v>85</v>
      </c>
      <c r="H15" s="35">
        <v>0</v>
      </c>
      <c r="I15" s="63">
        <f>C15-G15</f>
        <v>10</v>
      </c>
    </row>
    <row r="16" spans="1:9">
      <c r="A16" s="60">
        <v>13</v>
      </c>
      <c r="B16" s="61" t="s">
        <v>26</v>
      </c>
      <c r="C16" s="25">
        <f>'[1]ESD, Samtse'!G119-E16</f>
        <v>73</v>
      </c>
      <c r="D16" s="25">
        <f>'[1]ESD, Samtse'!E108</f>
        <v>12</v>
      </c>
      <c r="E16" s="25">
        <v>0</v>
      </c>
      <c r="F16" s="25">
        <v>0</v>
      </c>
      <c r="G16" s="62">
        <f>'[1]ESD, Samtse'!F119</f>
        <v>101</v>
      </c>
      <c r="H16" s="63">
        <f t="shared" ref="H16:H22" si="1">G16-C16</f>
        <v>28</v>
      </c>
      <c r="I16" s="35">
        <v>0</v>
      </c>
    </row>
    <row r="17" spans="1:11">
      <c r="A17" s="60">
        <v>14</v>
      </c>
      <c r="B17" s="61" t="s">
        <v>28</v>
      </c>
      <c r="C17" s="25">
        <f>'[1]ESD, Mongar'!G90-E17</f>
        <v>43</v>
      </c>
      <c r="D17" s="25">
        <f>'[1]ESD, Mongar'!F79</f>
        <v>8</v>
      </c>
      <c r="E17" s="25">
        <v>2</v>
      </c>
      <c r="F17" s="25">
        <v>8</v>
      </c>
      <c r="G17" s="62">
        <f>'[1]ESD, Mongar'!F90</f>
        <v>74</v>
      </c>
      <c r="H17" s="62">
        <f t="shared" si="1"/>
        <v>31</v>
      </c>
      <c r="I17" s="25">
        <v>0</v>
      </c>
    </row>
    <row r="18" spans="1:11">
      <c r="A18" s="60">
        <v>15</v>
      </c>
      <c r="B18" s="61" t="s">
        <v>29</v>
      </c>
      <c r="C18" s="25">
        <f>'[1]ESD, Tyangtse'!G74</f>
        <v>33</v>
      </c>
      <c r="D18" s="25">
        <f>'[1]ESD, Tyangtse'!E61</f>
        <v>4</v>
      </c>
      <c r="E18" s="25">
        <v>0</v>
      </c>
      <c r="F18" s="25">
        <v>0</v>
      </c>
      <c r="G18" s="62">
        <f>'[1]ESD, Tyangtse'!F74</f>
        <v>46</v>
      </c>
      <c r="H18" s="62">
        <f t="shared" si="1"/>
        <v>13</v>
      </c>
      <c r="I18" s="25">
        <v>0</v>
      </c>
    </row>
    <row r="19" spans="1:11">
      <c r="A19" s="60">
        <v>16</v>
      </c>
      <c r="B19" s="61" t="s">
        <v>30</v>
      </c>
      <c r="C19" s="25">
        <f>'[1]ESD, Lhuentse'!G76-E19</f>
        <v>32</v>
      </c>
      <c r="D19" s="25">
        <f>'[1]ESD, Lhuentse'!H61</f>
        <v>1</v>
      </c>
      <c r="E19" s="25">
        <v>2</v>
      </c>
      <c r="F19" s="25">
        <v>16</v>
      </c>
      <c r="G19" s="62">
        <f>'[1]ESD, Lhuentse'!F76</f>
        <v>37</v>
      </c>
      <c r="H19" s="62">
        <f t="shared" si="1"/>
        <v>5</v>
      </c>
      <c r="I19" s="25">
        <v>0</v>
      </c>
    </row>
    <row r="20" spans="1:11">
      <c r="A20" s="60">
        <v>17</v>
      </c>
      <c r="B20" s="61" t="s">
        <v>31</v>
      </c>
      <c r="C20" s="25">
        <f>'[1]ESD, Tgang'!G135-E20</f>
        <v>76</v>
      </c>
      <c r="D20" s="25">
        <f>'[1]ESD, Tgang'!E123</f>
        <v>7</v>
      </c>
      <c r="E20" s="25">
        <v>3</v>
      </c>
      <c r="F20" s="25">
        <v>16</v>
      </c>
      <c r="G20" s="62">
        <f>'[1]ESD, Tgang'!F135</f>
        <v>74</v>
      </c>
      <c r="H20" s="62">
        <v>0</v>
      </c>
      <c r="I20" s="62">
        <f>C20-G20</f>
        <v>2</v>
      </c>
    </row>
    <row r="21" spans="1:11">
      <c r="A21" s="60">
        <v>18</v>
      </c>
      <c r="B21" s="25" t="s">
        <v>32</v>
      </c>
      <c r="C21" s="25">
        <f>'[1]ESD, Sjongkhar'!G96</f>
        <v>56</v>
      </c>
      <c r="D21" s="25">
        <f>'[1]ESD, Sjongkhar'!H82</f>
        <v>12</v>
      </c>
      <c r="E21" s="25">
        <v>0</v>
      </c>
      <c r="F21" s="25">
        <v>0</v>
      </c>
      <c r="G21" s="62">
        <f>'[1]ESD, Sjongkhar'!F96</f>
        <v>66</v>
      </c>
      <c r="H21" s="62">
        <f t="shared" si="1"/>
        <v>10</v>
      </c>
      <c r="I21" s="25">
        <v>0</v>
      </c>
    </row>
    <row r="22" spans="1:11">
      <c r="A22" s="60">
        <v>19</v>
      </c>
      <c r="B22" s="61" t="s">
        <v>33</v>
      </c>
      <c r="C22" s="25">
        <f>'[1]ESD, pgatshel'!G63</f>
        <v>30</v>
      </c>
      <c r="D22" s="25">
        <f>'[1]ESD, pgatshel'!H49</f>
        <v>8</v>
      </c>
      <c r="E22" s="25">
        <v>0</v>
      </c>
      <c r="F22" s="25">
        <v>0</v>
      </c>
      <c r="G22" s="62">
        <f>'[1]ESD, pgatshel'!F63</f>
        <v>37</v>
      </c>
      <c r="H22" s="62">
        <f t="shared" si="1"/>
        <v>7</v>
      </c>
      <c r="I22" s="25">
        <v>0</v>
      </c>
    </row>
    <row r="23" spans="1:11">
      <c r="A23" s="60"/>
      <c r="B23" s="25"/>
      <c r="C23" s="25"/>
      <c r="D23" s="25"/>
      <c r="E23" s="25"/>
      <c r="F23" s="25"/>
      <c r="G23" s="25"/>
      <c r="H23" s="25"/>
      <c r="I23" s="25"/>
    </row>
    <row r="24" spans="1:11" ht="15.75" thickBot="1">
      <c r="A24" s="64"/>
      <c r="B24" s="65" t="s">
        <v>34</v>
      </c>
      <c r="C24" s="66">
        <f t="shared" ref="C24:I24" si="2">SUM(C4:C23)</f>
        <v>940</v>
      </c>
      <c r="D24" s="67">
        <f>SUM(D4:D23)</f>
        <v>111</v>
      </c>
      <c r="E24" s="66">
        <f t="shared" si="2"/>
        <v>27</v>
      </c>
      <c r="F24" s="67">
        <f t="shared" si="2"/>
        <v>152</v>
      </c>
      <c r="G24" s="68">
        <f t="shared" si="2"/>
        <v>1044</v>
      </c>
      <c r="H24" s="67">
        <f t="shared" si="2"/>
        <v>146</v>
      </c>
      <c r="I24" s="69">
        <f t="shared" si="2"/>
        <v>42</v>
      </c>
      <c r="K24" s="70"/>
    </row>
    <row r="25" spans="1:11" ht="15.75" thickTop="1">
      <c r="B25" s="71"/>
      <c r="C25" s="72"/>
      <c r="D25" s="72"/>
      <c r="E25" s="72"/>
      <c r="F25" s="72"/>
      <c r="G25" s="71"/>
    </row>
    <row r="26" spans="1:11" ht="15" customHeight="1">
      <c r="A26" s="130" t="s">
        <v>73</v>
      </c>
      <c r="B26" s="131"/>
      <c r="C26" s="131"/>
      <c r="D26" s="131"/>
      <c r="E26" s="132"/>
      <c r="F26" s="25">
        <f>C24</f>
        <v>940</v>
      </c>
    </row>
    <row r="27" spans="1:11">
      <c r="A27" s="25"/>
      <c r="B27" s="133" t="s">
        <v>74</v>
      </c>
      <c r="C27" s="133"/>
      <c r="D27" s="133"/>
      <c r="E27" s="133"/>
      <c r="F27" s="25">
        <f>F24</f>
        <v>152</v>
      </c>
    </row>
    <row r="28" spans="1:11">
      <c r="A28" s="25"/>
      <c r="B28" s="133" t="s">
        <v>76</v>
      </c>
      <c r="C28" s="133"/>
      <c r="D28" s="133"/>
      <c r="E28" s="133"/>
      <c r="F28" s="25">
        <f>E24</f>
        <v>27</v>
      </c>
    </row>
    <row r="29" spans="1:11">
      <c r="A29" s="25"/>
      <c r="B29" s="85" t="s">
        <v>75</v>
      </c>
      <c r="C29" s="134"/>
      <c r="D29" s="134"/>
      <c r="E29" s="86"/>
      <c r="F29" s="62">
        <f>G24</f>
        <v>1044</v>
      </c>
    </row>
    <row r="30" spans="1:11">
      <c r="A30" s="97" t="s">
        <v>77</v>
      </c>
      <c r="B30" s="98"/>
      <c r="C30" s="98"/>
      <c r="D30" s="98"/>
      <c r="E30" s="99"/>
      <c r="F30" s="73">
        <f>H24-I24</f>
        <v>104</v>
      </c>
      <c r="H30" s="70"/>
    </row>
  </sheetData>
  <mergeCells count="12">
    <mergeCell ref="A30:E30"/>
    <mergeCell ref="B1:I1"/>
    <mergeCell ref="A2:A3"/>
    <mergeCell ref="B2:B3"/>
    <mergeCell ref="C2:C3"/>
    <mergeCell ref="G2:G3"/>
    <mergeCell ref="H2:H3"/>
    <mergeCell ref="I2:I3"/>
    <mergeCell ref="A26:E26"/>
    <mergeCell ref="B27:E27"/>
    <mergeCell ref="B28:E28"/>
    <mergeCell ref="B29:E29"/>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2:R44"/>
  <sheetViews>
    <sheetView topLeftCell="B7" workbookViewId="0">
      <selection activeCell="G18" sqref="G18"/>
    </sheetView>
  </sheetViews>
  <sheetFormatPr defaultRowHeight="15"/>
  <cols>
    <col min="1" max="1" width="5.5703125" style="1" hidden="1" customWidth="1"/>
    <col min="2" max="2" width="5.5703125" style="1" customWidth="1"/>
    <col min="3" max="3" width="13.7109375" style="1" customWidth="1"/>
    <col min="4" max="4" width="12" style="1" customWidth="1"/>
    <col min="5" max="9" width="9.140625" style="1"/>
    <col min="10" max="10" width="9.85546875" style="1" customWidth="1"/>
    <col min="11" max="11" width="9.28515625" style="1" customWidth="1"/>
    <col min="12" max="12" width="9.140625" style="1"/>
    <col min="13" max="13" width="11.140625" style="1" customWidth="1"/>
    <col min="14" max="15" width="9.140625" style="1"/>
    <col min="16" max="16" width="0.28515625" style="1" customWidth="1"/>
    <col min="17" max="17" width="9.140625" style="1" hidden="1" customWidth="1"/>
    <col min="18" max="16384" width="9.140625" style="1"/>
  </cols>
  <sheetData>
    <row r="2" spans="1:18" ht="16.5" thickBot="1">
      <c r="C2" s="2" t="s">
        <v>0</v>
      </c>
    </row>
    <row r="3" spans="1:18" ht="16.5" thickTop="1">
      <c r="A3" s="106" t="s">
        <v>1</v>
      </c>
      <c r="B3" s="51"/>
      <c r="C3" s="108" t="s">
        <v>2</v>
      </c>
      <c r="D3" s="108" t="s">
        <v>44</v>
      </c>
      <c r="E3" s="135" t="s">
        <v>3</v>
      </c>
      <c r="F3" s="109"/>
      <c r="G3" s="109"/>
      <c r="H3" s="109"/>
      <c r="I3" s="109"/>
      <c r="J3" s="109"/>
      <c r="K3" s="109"/>
      <c r="L3" s="109"/>
      <c r="M3" s="110"/>
      <c r="N3" s="3"/>
      <c r="O3" s="3"/>
      <c r="R3" s="3"/>
    </row>
    <row r="4" spans="1:18" s="6" customFormat="1" ht="45">
      <c r="A4" s="107"/>
      <c r="B4" s="51" t="s">
        <v>4</v>
      </c>
      <c r="C4" s="108"/>
      <c r="D4" s="108"/>
      <c r="E4" s="54" t="s">
        <v>5</v>
      </c>
      <c r="F4" s="45" t="s">
        <v>6</v>
      </c>
      <c r="G4" s="4" t="s">
        <v>7</v>
      </c>
      <c r="H4" s="5" t="s">
        <v>8</v>
      </c>
      <c r="I4" s="5" t="s">
        <v>78</v>
      </c>
      <c r="J4" s="5" t="s">
        <v>10</v>
      </c>
      <c r="K4" s="4" t="s">
        <v>79</v>
      </c>
      <c r="L4" s="79" t="s">
        <v>86</v>
      </c>
      <c r="M4" s="79" t="s">
        <v>80</v>
      </c>
      <c r="N4" s="79" t="s">
        <v>82</v>
      </c>
      <c r="O4" s="83" t="s">
        <v>83</v>
      </c>
      <c r="R4" s="78" t="s">
        <v>55</v>
      </c>
    </row>
    <row r="5" spans="1:18">
      <c r="A5" s="7">
        <v>1</v>
      </c>
      <c r="B5" s="8">
        <v>1</v>
      </c>
      <c r="C5" s="37" t="s">
        <v>12</v>
      </c>
      <c r="D5" s="57">
        <f t="shared" ref="D5:D23" si="0">SUM(E5:K5)</f>
        <v>0</v>
      </c>
      <c r="E5" s="55">
        <v>0</v>
      </c>
      <c r="F5" s="53">
        <v>0</v>
      </c>
      <c r="G5" s="8">
        <v>0</v>
      </c>
      <c r="H5" s="8">
        <v>0</v>
      </c>
      <c r="I5" s="8">
        <v>0</v>
      </c>
      <c r="J5" s="8">
        <v>0</v>
      </c>
      <c r="K5" s="9">
        <v>0</v>
      </c>
      <c r="L5" s="80">
        <f>I5+K5</f>
        <v>0</v>
      </c>
      <c r="M5" s="80">
        <v>0</v>
      </c>
      <c r="N5" s="80">
        <v>29</v>
      </c>
      <c r="O5" s="82"/>
      <c r="R5" s="3"/>
    </row>
    <row r="6" spans="1:18">
      <c r="A6" s="7">
        <v>2</v>
      </c>
      <c r="B6" s="8">
        <v>2</v>
      </c>
      <c r="C6" s="37" t="s">
        <v>13</v>
      </c>
      <c r="D6" s="57">
        <f t="shared" si="0"/>
        <v>2</v>
      </c>
      <c r="E6" s="55">
        <v>1</v>
      </c>
      <c r="F6" s="8">
        <v>0</v>
      </c>
      <c r="G6" s="8">
        <v>1</v>
      </c>
      <c r="H6" s="8">
        <v>0</v>
      </c>
      <c r="I6" s="8">
        <v>0</v>
      </c>
      <c r="J6" s="8">
        <v>0</v>
      </c>
      <c r="K6" s="9">
        <v>0</v>
      </c>
      <c r="L6" s="80">
        <f t="shared" ref="L6:L23" si="1">I6+K6</f>
        <v>0</v>
      </c>
      <c r="M6" s="80">
        <v>0</v>
      </c>
      <c r="N6" s="80">
        <v>16</v>
      </c>
      <c r="O6" s="82"/>
      <c r="R6" s="3"/>
    </row>
    <row r="7" spans="1:18">
      <c r="A7" s="7">
        <v>3</v>
      </c>
      <c r="B7" s="8">
        <v>3</v>
      </c>
      <c r="C7" s="37" t="s">
        <v>15</v>
      </c>
      <c r="D7" s="57">
        <f t="shared" si="0"/>
        <v>12</v>
      </c>
      <c r="E7" s="55">
        <v>1</v>
      </c>
      <c r="F7" s="8">
        <v>0</v>
      </c>
      <c r="G7" s="8">
        <v>1</v>
      </c>
      <c r="H7" s="8">
        <v>0</v>
      </c>
      <c r="I7" s="8">
        <v>4</v>
      </c>
      <c r="J7" s="8">
        <v>0</v>
      </c>
      <c r="K7" s="9">
        <v>6</v>
      </c>
      <c r="L7" s="80">
        <f t="shared" si="1"/>
        <v>10</v>
      </c>
      <c r="M7" s="80">
        <v>8</v>
      </c>
      <c r="N7" s="80">
        <v>18</v>
      </c>
      <c r="O7" s="80">
        <v>11</v>
      </c>
      <c r="R7" s="3"/>
    </row>
    <row r="8" spans="1:18">
      <c r="A8" s="7">
        <v>4</v>
      </c>
      <c r="B8" s="8">
        <v>0</v>
      </c>
      <c r="C8" s="37" t="s">
        <v>17</v>
      </c>
      <c r="D8" s="57">
        <f t="shared" si="0"/>
        <v>1</v>
      </c>
      <c r="E8" s="55">
        <v>0</v>
      </c>
      <c r="F8" s="8">
        <v>0</v>
      </c>
      <c r="G8" s="8">
        <v>0</v>
      </c>
      <c r="H8" s="8">
        <v>0</v>
      </c>
      <c r="I8" s="8">
        <v>0</v>
      </c>
      <c r="J8" s="8">
        <v>1</v>
      </c>
      <c r="K8" s="9">
        <v>0</v>
      </c>
      <c r="L8" s="80">
        <f t="shared" si="1"/>
        <v>0</v>
      </c>
      <c r="M8" s="80">
        <v>0</v>
      </c>
      <c r="N8" s="80">
        <v>10</v>
      </c>
      <c r="O8" s="82"/>
      <c r="R8" s="3"/>
    </row>
    <row r="9" spans="1:18">
      <c r="A9" s="7">
        <v>5</v>
      </c>
      <c r="B9" s="8">
        <v>5</v>
      </c>
      <c r="C9" s="37" t="s">
        <v>18</v>
      </c>
      <c r="D9" s="57">
        <f t="shared" si="0"/>
        <v>10</v>
      </c>
      <c r="E9" s="55">
        <v>1</v>
      </c>
      <c r="F9" s="8">
        <v>0</v>
      </c>
      <c r="G9" s="8">
        <v>1</v>
      </c>
      <c r="H9" s="8">
        <v>0</v>
      </c>
      <c r="I9" s="8">
        <v>3</v>
      </c>
      <c r="J9" s="8">
        <v>0</v>
      </c>
      <c r="K9" s="9">
        <v>5</v>
      </c>
      <c r="L9" s="80">
        <f t="shared" si="1"/>
        <v>8</v>
      </c>
      <c r="M9" s="80">
        <v>8</v>
      </c>
      <c r="N9" s="80">
        <v>10</v>
      </c>
      <c r="O9" s="80">
        <v>13</v>
      </c>
      <c r="R9" s="3"/>
    </row>
    <row r="10" spans="1:18">
      <c r="A10" s="7">
        <v>6</v>
      </c>
      <c r="B10" s="8">
        <v>6</v>
      </c>
      <c r="C10" s="37" t="s">
        <v>19</v>
      </c>
      <c r="D10" s="57">
        <f t="shared" si="0"/>
        <v>3</v>
      </c>
      <c r="E10" s="55">
        <v>1</v>
      </c>
      <c r="F10" s="8">
        <v>0</v>
      </c>
      <c r="G10" s="8">
        <v>0</v>
      </c>
      <c r="H10" s="8">
        <v>0</v>
      </c>
      <c r="I10" s="8">
        <v>2</v>
      </c>
      <c r="J10" s="8">
        <v>0</v>
      </c>
      <c r="K10" s="9">
        <v>0</v>
      </c>
      <c r="L10" s="80">
        <f t="shared" si="1"/>
        <v>2</v>
      </c>
      <c r="M10" s="80">
        <v>2</v>
      </c>
      <c r="N10" s="80">
        <v>14</v>
      </c>
      <c r="O10" s="82"/>
      <c r="R10" s="3"/>
    </row>
    <row r="11" spans="1:18">
      <c r="A11" s="7">
        <v>7</v>
      </c>
      <c r="B11" s="8">
        <v>7</v>
      </c>
      <c r="C11" s="37" t="s">
        <v>20</v>
      </c>
      <c r="D11" s="57">
        <f t="shared" si="0"/>
        <v>4</v>
      </c>
      <c r="E11" s="55">
        <v>1</v>
      </c>
      <c r="F11" s="8">
        <v>0</v>
      </c>
      <c r="G11" s="8">
        <v>1</v>
      </c>
      <c r="H11" s="8">
        <v>0</v>
      </c>
      <c r="I11" s="8">
        <v>2</v>
      </c>
      <c r="J11" s="8">
        <v>0</v>
      </c>
      <c r="K11" s="9">
        <v>0</v>
      </c>
      <c r="L11" s="80">
        <f t="shared" si="1"/>
        <v>2</v>
      </c>
      <c r="M11" s="80">
        <v>2</v>
      </c>
      <c r="N11" s="80">
        <v>17</v>
      </c>
      <c r="O11" s="82"/>
      <c r="R11" s="3"/>
    </row>
    <row r="12" spans="1:18">
      <c r="A12" s="7">
        <v>5</v>
      </c>
      <c r="B12" s="8">
        <v>8</v>
      </c>
      <c r="C12" s="37" t="s">
        <v>21</v>
      </c>
      <c r="D12" s="57">
        <f t="shared" si="0"/>
        <v>1</v>
      </c>
      <c r="E12" s="55">
        <v>1</v>
      </c>
      <c r="F12" s="8">
        <v>0</v>
      </c>
      <c r="G12" s="8">
        <v>0</v>
      </c>
      <c r="H12" s="8">
        <v>0</v>
      </c>
      <c r="I12" s="8">
        <v>0</v>
      </c>
      <c r="J12" s="8">
        <v>0</v>
      </c>
      <c r="K12" s="9">
        <v>0</v>
      </c>
      <c r="L12" s="80">
        <f t="shared" si="1"/>
        <v>0</v>
      </c>
      <c r="M12" s="80">
        <v>0</v>
      </c>
      <c r="N12" s="80">
        <v>7</v>
      </c>
      <c r="O12" s="82"/>
      <c r="R12" s="3"/>
    </row>
    <row r="13" spans="1:18">
      <c r="A13" s="7">
        <v>9</v>
      </c>
      <c r="B13" s="8">
        <v>9</v>
      </c>
      <c r="C13" s="37" t="s">
        <v>22</v>
      </c>
      <c r="D13" s="57">
        <f t="shared" si="0"/>
        <v>5</v>
      </c>
      <c r="E13" s="55">
        <v>1</v>
      </c>
      <c r="F13" s="8">
        <v>1</v>
      </c>
      <c r="G13" s="8">
        <v>1</v>
      </c>
      <c r="H13" s="8">
        <v>0</v>
      </c>
      <c r="I13" s="8">
        <v>2</v>
      </c>
      <c r="J13" s="8">
        <v>0</v>
      </c>
      <c r="K13" s="9">
        <v>0</v>
      </c>
      <c r="L13" s="80">
        <f t="shared" si="1"/>
        <v>2</v>
      </c>
      <c r="M13" s="80">
        <v>2</v>
      </c>
      <c r="N13" s="80">
        <v>6</v>
      </c>
      <c r="O13" s="82"/>
      <c r="R13" s="3"/>
    </row>
    <row r="14" spans="1:18">
      <c r="A14" s="7">
        <v>10</v>
      </c>
      <c r="B14" s="8">
        <v>10</v>
      </c>
      <c r="C14" s="37" t="s">
        <v>23</v>
      </c>
      <c r="D14" s="57">
        <f t="shared" si="0"/>
        <v>5</v>
      </c>
      <c r="E14" s="56">
        <v>1</v>
      </c>
      <c r="F14" s="10">
        <v>2</v>
      </c>
      <c r="G14" s="10">
        <v>0</v>
      </c>
      <c r="H14" s="10">
        <v>0</v>
      </c>
      <c r="I14" s="10">
        <v>2</v>
      </c>
      <c r="J14" s="10">
        <v>0</v>
      </c>
      <c r="K14" s="9">
        <v>0</v>
      </c>
      <c r="L14" s="80">
        <f t="shared" si="1"/>
        <v>2</v>
      </c>
      <c r="M14" s="80">
        <v>2</v>
      </c>
      <c r="N14" s="80">
        <v>14</v>
      </c>
      <c r="O14" s="82"/>
      <c r="R14" s="3"/>
    </row>
    <row r="15" spans="1:18">
      <c r="A15" s="7">
        <v>11</v>
      </c>
      <c r="B15" s="8">
        <v>11</v>
      </c>
      <c r="C15" s="37" t="s">
        <v>24</v>
      </c>
      <c r="D15" s="57">
        <f t="shared" si="0"/>
        <v>1</v>
      </c>
      <c r="E15" s="55">
        <v>1</v>
      </c>
      <c r="F15" s="8">
        <v>0</v>
      </c>
      <c r="G15" s="8">
        <v>0</v>
      </c>
      <c r="H15" s="8">
        <v>0</v>
      </c>
      <c r="I15" s="8">
        <v>0</v>
      </c>
      <c r="J15" s="8">
        <v>0</v>
      </c>
      <c r="K15" s="9">
        <v>0</v>
      </c>
      <c r="L15" s="80">
        <f t="shared" si="1"/>
        <v>0</v>
      </c>
      <c r="M15" s="80">
        <v>0</v>
      </c>
      <c r="N15" s="80">
        <v>9</v>
      </c>
      <c r="O15" s="82"/>
      <c r="R15" s="3"/>
    </row>
    <row r="16" spans="1:18">
      <c r="A16" s="7">
        <v>12</v>
      </c>
      <c r="B16" s="8">
        <v>12</v>
      </c>
      <c r="C16" s="37" t="s">
        <v>25</v>
      </c>
      <c r="D16" s="57">
        <f t="shared" si="0"/>
        <v>0</v>
      </c>
      <c r="E16" s="55">
        <v>0</v>
      </c>
      <c r="F16" s="8">
        <v>0</v>
      </c>
      <c r="G16" s="8">
        <v>0</v>
      </c>
      <c r="H16" s="8">
        <v>0</v>
      </c>
      <c r="I16" s="8">
        <v>0</v>
      </c>
      <c r="J16" s="8">
        <v>0</v>
      </c>
      <c r="K16" s="9">
        <v>0</v>
      </c>
      <c r="L16" s="80">
        <f t="shared" si="1"/>
        <v>0</v>
      </c>
      <c r="M16" s="80">
        <v>0</v>
      </c>
      <c r="N16" s="80">
        <v>32</v>
      </c>
      <c r="O16" s="82"/>
      <c r="R16" s="3"/>
    </row>
    <row r="17" spans="1:18">
      <c r="A17" s="7">
        <v>13</v>
      </c>
      <c r="B17" s="8">
        <v>13</v>
      </c>
      <c r="C17" s="37" t="s">
        <v>26</v>
      </c>
      <c r="D17" s="57">
        <f t="shared" si="0"/>
        <v>7</v>
      </c>
      <c r="E17" s="55">
        <v>1</v>
      </c>
      <c r="F17" s="8">
        <v>0</v>
      </c>
      <c r="G17" s="8">
        <v>2</v>
      </c>
      <c r="H17" s="8">
        <v>0</v>
      </c>
      <c r="I17" s="8">
        <v>4</v>
      </c>
      <c r="J17" s="8">
        <v>0</v>
      </c>
      <c r="K17" s="9">
        <v>0</v>
      </c>
      <c r="L17" s="80">
        <f t="shared" si="1"/>
        <v>4</v>
      </c>
      <c r="M17" s="80">
        <v>4</v>
      </c>
      <c r="N17" s="80">
        <v>18</v>
      </c>
      <c r="O17" s="82"/>
      <c r="R17" s="3"/>
    </row>
    <row r="18" spans="1:18">
      <c r="A18" s="7">
        <v>14</v>
      </c>
      <c r="B18" s="8">
        <v>14</v>
      </c>
      <c r="C18" s="37" t="s">
        <v>28</v>
      </c>
      <c r="D18" s="57">
        <f t="shared" si="0"/>
        <v>14</v>
      </c>
      <c r="E18" s="56">
        <v>1</v>
      </c>
      <c r="F18" s="10">
        <v>0</v>
      </c>
      <c r="G18" s="10">
        <v>2</v>
      </c>
      <c r="H18" s="10">
        <v>0</v>
      </c>
      <c r="I18" s="10">
        <v>5</v>
      </c>
      <c r="J18" s="10">
        <v>0</v>
      </c>
      <c r="K18" s="9">
        <v>6</v>
      </c>
      <c r="L18" s="80">
        <f t="shared" si="1"/>
        <v>11</v>
      </c>
      <c r="M18" s="80">
        <v>9</v>
      </c>
      <c r="N18" s="80">
        <v>17</v>
      </c>
      <c r="O18" s="80">
        <v>9</v>
      </c>
      <c r="R18" s="3"/>
    </row>
    <row r="19" spans="1:18">
      <c r="A19" s="7">
        <v>15</v>
      </c>
      <c r="B19" s="8">
        <v>15</v>
      </c>
      <c r="C19" s="37" t="s">
        <v>29</v>
      </c>
      <c r="D19" s="57">
        <f t="shared" si="0"/>
        <v>7</v>
      </c>
      <c r="E19" s="55">
        <v>1</v>
      </c>
      <c r="F19" s="8">
        <v>0</v>
      </c>
      <c r="G19" s="8">
        <v>0</v>
      </c>
      <c r="H19" s="8">
        <v>0</v>
      </c>
      <c r="I19" s="8">
        <v>3</v>
      </c>
      <c r="J19" s="8">
        <v>0</v>
      </c>
      <c r="K19" s="9">
        <v>3</v>
      </c>
      <c r="L19" s="80">
        <f t="shared" si="1"/>
        <v>6</v>
      </c>
      <c r="M19" s="80">
        <v>5</v>
      </c>
      <c r="N19" s="80">
        <v>9</v>
      </c>
      <c r="O19" s="80">
        <v>6</v>
      </c>
      <c r="R19" s="3"/>
    </row>
    <row r="20" spans="1:18">
      <c r="A20" s="7">
        <v>16</v>
      </c>
      <c r="B20" s="8">
        <v>16</v>
      </c>
      <c r="C20" s="37" t="s">
        <v>30</v>
      </c>
      <c r="D20" s="57">
        <f t="shared" si="0"/>
        <v>9</v>
      </c>
      <c r="E20" s="55">
        <v>1</v>
      </c>
      <c r="F20" s="8">
        <v>0</v>
      </c>
      <c r="G20" s="8">
        <v>1</v>
      </c>
      <c r="H20" s="8">
        <v>0</v>
      </c>
      <c r="I20" s="8">
        <v>3</v>
      </c>
      <c r="J20" s="8">
        <v>0</v>
      </c>
      <c r="K20" s="9">
        <v>4</v>
      </c>
      <c r="L20" s="80">
        <f t="shared" si="1"/>
        <v>7</v>
      </c>
      <c r="M20" s="80">
        <v>6</v>
      </c>
      <c r="N20" s="80">
        <v>11</v>
      </c>
      <c r="O20" s="80">
        <v>9</v>
      </c>
      <c r="R20" s="3"/>
    </row>
    <row r="21" spans="1:18">
      <c r="A21" s="7">
        <v>17</v>
      </c>
      <c r="B21" s="8">
        <v>17</v>
      </c>
      <c r="C21" s="37" t="s">
        <v>31</v>
      </c>
      <c r="D21" s="57">
        <f t="shared" si="0"/>
        <v>9</v>
      </c>
      <c r="E21" s="55">
        <v>0</v>
      </c>
      <c r="F21" s="8">
        <v>0</v>
      </c>
      <c r="G21" s="8">
        <v>0</v>
      </c>
      <c r="H21" s="8">
        <v>0</v>
      </c>
      <c r="I21" s="8">
        <v>0</v>
      </c>
      <c r="J21" s="8">
        <v>0</v>
      </c>
      <c r="K21" s="9">
        <v>9</v>
      </c>
      <c r="L21" s="80">
        <f t="shared" si="1"/>
        <v>9</v>
      </c>
      <c r="M21" s="80">
        <v>0</v>
      </c>
      <c r="N21" s="80">
        <v>30</v>
      </c>
      <c r="O21" s="80">
        <v>19</v>
      </c>
      <c r="R21" s="3"/>
    </row>
    <row r="22" spans="1:18" ht="26.25">
      <c r="A22" s="7">
        <v>18</v>
      </c>
      <c r="B22" s="8">
        <v>18</v>
      </c>
      <c r="C22" s="37" t="s">
        <v>32</v>
      </c>
      <c r="D22" s="57">
        <f t="shared" si="0"/>
        <v>10</v>
      </c>
      <c r="E22" s="55">
        <v>1</v>
      </c>
      <c r="F22" s="8">
        <v>0</v>
      </c>
      <c r="G22" s="8">
        <v>2</v>
      </c>
      <c r="H22" s="8">
        <v>0</v>
      </c>
      <c r="I22" s="8">
        <v>3</v>
      </c>
      <c r="J22" s="8">
        <v>0</v>
      </c>
      <c r="K22" s="9">
        <v>4</v>
      </c>
      <c r="L22" s="80">
        <f t="shared" si="1"/>
        <v>7</v>
      </c>
      <c r="M22" s="80">
        <v>7</v>
      </c>
      <c r="N22" s="80">
        <v>20</v>
      </c>
      <c r="O22" s="80">
        <v>19</v>
      </c>
      <c r="R22" s="3"/>
    </row>
    <row r="23" spans="1:18">
      <c r="A23" s="7">
        <v>19</v>
      </c>
      <c r="B23" s="8">
        <v>19</v>
      </c>
      <c r="C23" s="37" t="s">
        <v>33</v>
      </c>
      <c r="D23" s="57">
        <f t="shared" si="0"/>
        <v>4</v>
      </c>
      <c r="E23" s="55">
        <v>1</v>
      </c>
      <c r="F23" s="8">
        <v>0</v>
      </c>
      <c r="G23" s="8">
        <v>1</v>
      </c>
      <c r="H23" s="8">
        <v>0</v>
      </c>
      <c r="I23" s="8">
        <v>0</v>
      </c>
      <c r="J23" s="8">
        <v>0</v>
      </c>
      <c r="K23" s="9">
        <v>2</v>
      </c>
      <c r="L23" s="80">
        <f t="shared" si="1"/>
        <v>2</v>
      </c>
      <c r="M23" s="80">
        <v>2</v>
      </c>
      <c r="N23" s="80">
        <v>7</v>
      </c>
      <c r="O23" s="80">
        <v>6</v>
      </c>
      <c r="R23" s="3"/>
    </row>
    <row r="24" spans="1:18" ht="15.75" thickBot="1">
      <c r="A24" s="11"/>
      <c r="B24" s="47"/>
      <c r="C24" s="48" t="s">
        <v>34</v>
      </c>
      <c r="D24" s="49">
        <f>E24+F24+G24+H24+I24+J24+K24</f>
        <v>104</v>
      </c>
      <c r="E24" s="50">
        <f>SUM(E5:E23)</f>
        <v>15</v>
      </c>
      <c r="F24" s="50">
        <f t="shared" ref="F24:J24" si="2">SUM(F5:F23)</f>
        <v>3</v>
      </c>
      <c r="G24" s="50">
        <f t="shared" si="2"/>
        <v>13</v>
      </c>
      <c r="H24" s="50">
        <v>0</v>
      </c>
      <c r="I24" s="50">
        <f t="shared" si="2"/>
        <v>33</v>
      </c>
      <c r="J24" s="50">
        <f t="shared" si="2"/>
        <v>1</v>
      </c>
      <c r="K24" s="50">
        <f>SUM(K5:K23)</f>
        <v>39</v>
      </c>
      <c r="L24" s="81">
        <f>SUM(L5:L23)</f>
        <v>72</v>
      </c>
      <c r="M24" s="81">
        <f>SUM(M5:M23)</f>
        <v>57</v>
      </c>
      <c r="N24" s="81">
        <f>SUM(N5:N23)</f>
        <v>294</v>
      </c>
      <c r="O24" s="81">
        <f>SUM(O5:O23)</f>
        <v>92</v>
      </c>
      <c r="R24" s="3"/>
    </row>
    <row r="25" spans="1:18" ht="15.75" thickTop="1">
      <c r="A25" s="12"/>
      <c r="B25" s="8"/>
      <c r="C25" s="51"/>
      <c r="D25" s="52"/>
      <c r="E25" s="46"/>
      <c r="F25" s="46"/>
      <c r="G25" s="46"/>
      <c r="H25" s="46"/>
      <c r="I25" s="46"/>
      <c r="J25" s="46"/>
      <c r="K25" s="46"/>
      <c r="L25" s="77" t="s">
        <v>81</v>
      </c>
      <c r="M25" s="77">
        <f>L24-M24</f>
        <v>15</v>
      </c>
      <c r="N25" s="3"/>
      <c r="O25" s="3"/>
      <c r="R25" s="3"/>
    </row>
    <row r="26" spans="1:18">
      <c r="A26" s="12"/>
      <c r="B26" s="8"/>
      <c r="C26" s="51"/>
      <c r="D26" s="52"/>
      <c r="E26" s="46"/>
      <c r="F26" s="46"/>
      <c r="G26" s="46"/>
      <c r="H26" s="46"/>
      <c r="I26" s="46"/>
      <c r="J26" s="46"/>
      <c r="K26" s="46"/>
      <c r="L26" s="3"/>
      <c r="M26" s="3"/>
      <c r="N26" s="3"/>
      <c r="O26" s="3"/>
      <c r="R26" s="3"/>
    </row>
    <row r="27" spans="1:18" ht="15.75">
      <c r="A27" s="12"/>
      <c r="B27" s="12"/>
      <c r="C27" s="13"/>
      <c r="D27" s="111" t="s">
        <v>35</v>
      </c>
      <c r="E27" s="112"/>
      <c r="F27" s="113"/>
      <c r="G27" s="14"/>
      <c r="H27" s="14"/>
      <c r="I27" s="14"/>
      <c r="J27" s="14"/>
      <c r="K27" s="14"/>
    </row>
    <row r="28" spans="1:18" ht="15.75">
      <c r="A28" s="12"/>
      <c r="B28" s="12"/>
      <c r="C28" s="34">
        <v>1</v>
      </c>
      <c r="D28" s="91" t="s">
        <v>36</v>
      </c>
      <c r="E28" s="92"/>
      <c r="F28" s="3">
        <f>E24</f>
        <v>15</v>
      </c>
    </row>
    <row r="29" spans="1:18" ht="27" customHeight="1">
      <c r="B29" s="15"/>
      <c r="C29" s="34">
        <v>2</v>
      </c>
      <c r="D29" s="85" t="s">
        <v>39</v>
      </c>
      <c r="E29" s="86"/>
      <c r="F29" s="3">
        <f>F24</f>
        <v>3</v>
      </c>
      <c r="G29" s="93" t="s">
        <v>37</v>
      </c>
      <c r="H29" s="94"/>
      <c r="I29" s="16" t="s">
        <v>34</v>
      </c>
      <c r="J29" s="102" t="s">
        <v>38</v>
      </c>
      <c r="K29" s="103"/>
      <c r="L29" s="15"/>
      <c r="M29" s="15"/>
      <c r="N29" s="15"/>
      <c r="O29" s="15"/>
      <c r="P29" s="15"/>
      <c r="Q29" s="15"/>
    </row>
    <row r="30" spans="1:18" ht="24" customHeight="1">
      <c r="B30" s="15"/>
      <c r="C30" s="33">
        <v>3</v>
      </c>
      <c r="D30" s="85" t="s">
        <v>40</v>
      </c>
      <c r="E30" s="86"/>
      <c r="F30" s="3">
        <f>I24</f>
        <v>33</v>
      </c>
      <c r="G30" s="104">
        <v>41974</v>
      </c>
      <c r="H30" s="104"/>
      <c r="I30" s="10">
        <v>1045</v>
      </c>
      <c r="J30" s="100">
        <f>ROUNDUP(5.514%*I30,0)</f>
        <v>58</v>
      </c>
      <c r="K30" s="101"/>
      <c r="L30" s="15"/>
      <c r="M30" s="15"/>
      <c r="N30" s="15"/>
      <c r="O30" s="15"/>
      <c r="P30" s="15"/>
      <c r="Q30" s="15"/>
    </row>
    <row r="31" spans="1:18" s="15" customFormat="1" ht="26.25" customHeight="1">
      <c r="C31" s="34">
        <v>4</v>
      </c>
      <c r="D31" s="85" t="s">
        <v>42</v>
      </c>
      <c r="E31" s="86"/>
      <c r="F31" s="82">
        <f>G24</f>
        <v>13</v>
      </c>
      <c r="G31" s="105" t="s">
        <v>41</v>
      </c>
      <c r="H31" s="105"/>
      <c r="I31" s="10">
        <v>1040</v>
      </c>
      <c r="J31" s="100">
        <f>ROUNDUP(5.514%*I31,0)</f>
        <v>58</v>
      </c>
      <c r="K31" s="101"/>
    </row>
    <row r="32" spans="1:18" s="15" customFormat="1">
      <c r="C32" s="35">
        <v>5</v>
      </c>
      <c r="D32" s="95" t="s">
        <v>8</v>
      </c>
      <c r="E32" s="96"/>
      <c r="F32" s="3">
        <v>0</v>
      </c>
      <c r="G32" s="97" t="s">
        <v>34</v>
      </c>
      <c r="H32" s="98"/>
      <c r="I32" s="99"/>
      <c r="J32" s="100">
        <f>J30+J31</f>
        <v>116</v>
      </c>
      <c r="K32" s="101"/>
    </row>
    <row r="33" spans="2:17" s="15" customFormat="1">
      <c r="C33" s="35">
        <v>6</v>
      </c>
      <c r="D33" s="95" t="s">
        <v>10</v>
      </c>
      <c r="E33" s="96"/>
      <c r="F33" s="3">
        <v>0</v>
      </c>
      <c r="H33" s="89"/>
      <c r="I33" s="89"/>
      <c r="J33" s="89"/>
      <c r="K33" s="75"/>
    </row>
    <row r="34" spans="2:17" s="15" customFormat="1">
      <c r="C34" s="35">
        <v>7</v>
      </c>
      <c r="D34" s="85" t="s">
        <v>43</v>
      </c>
      <c r="E34" s="86"/>
      <c r="F34" s="3">
        <f>K24</f>
        <v>39</v>
      </c>
      <c r="H34" s="75"/>
      <c r="I34" s="75"/>
      <c r="J34" s="75"/>
      <c r="K34" s="75"/>
    </row>
    <row r="35" spans="2:17">
      <c r="B35" s="15"/>
      <c r="C35" s="15"/>
      <c r="D35" s="87" t="s">
        <v>34</v>
      </c>
      <c r="E35" s="88"/>
      <c r="F35" s="20">
        <f>SUM(F28:F34)</f>
        <v>103</v>
      </c>
      <c r="H35" s="89"/>
      <c r="I35" s="89"/>
      <c r="J35" s="89"/>
      <c r="K35" s="75"/>
      <c r="L35" s="15"/>
      <c r="M35" s="15"/>
      <c r="N35" s="15"/>
      <c r="O35" s="15"/>
      <c r="P35" s="15"/>
      <c r="Q35" s="15"/>
    </row>
    <row r="36" spans="2:17">
      <c r="B36" s="15"/>
      <c r="C36" s="21"/>
      <c r="H36" s="15"/>
      <c r="I36" s="15"/>
      <c r="J36" s="15"/>
      <c r="K36" s="15"/>
      <c r="L36" s="15"/>
      <c r="M36" s="15"/>
      <c r="N36" s="15"/>
      <c r="O36" s="15"/>
      <c r="P36" s="15"/>
      <c r="Q36" s="15"/>
    </row>
    <row r="37" spans="2:17">
      <c r="B37" s="15"/>
      <c r="C37" s="15"/>
      <c r="D37" s="15"/>
      <c r="H37" s="15"/>
      <c r="I37" s="15"/>
      <c r="J37" s="15"/>
      <c r="K37" s="15"/>
      <c r="L37" s="15"/>
      <c r="M37" s="15"/>
      <c r="N37" s="15"/>
      <c r="O37" s="15"/>
      <c r="P37" s="15"/>
      <c r="Q37" s="15"/>
    </row>
    <row r="38" spans="2:17">
      <c r="B38" s="22"/>
      <c r="C38" s="23"/>
      <c r="D38" s="15"/>
      <c r="H38" s="84"/>
      <c r="I38" s="84"/>
      <c r="J38" s="84"/>
      <c r="K38" s="74"/>
      <c r="L38" s="15"/>
      <c r="M38" s="15"/>
      <c r="N38" s="15"/>
      <c r="O38" s="15"/>
      <c r="P38" s="15"/>
      <c r="Q38" s="15"/>
    </row>
    <row r="39" spans="2:17">
      <c r="D39" s="15"/>
      <c r="H39" s="90"/>
      <c r="I39" s="90"/>
      <c r="J39" s="90"/>
      <c r="K39" s="76"/>
      <c r="L39" s="15"/>
      <c r="M39" s="15"/>
      <c r="N39" s="15"/>
      <c r="O39" s="15"/>
      <c r="P39" s="15"/>
      <c r="Q39" s="15"/>
    </row>
    <row r="40" spans="2:17">
      <c r="D40" s="75"/>
      <c r="H40" s="90"/>
      <c r="I40" s="90"/>
      <c r="J40" s="90"/>
      <c r="K40" s="76"/>
      <c r="L40" s="15"/>
      <c r="M40" s="15"/>
      <c r="N40" s="15"/>
      <c r="O40" s="15"/>
      <c r="P40" s="15"/>
      <c r="Q40" s="15"/>
    </row>
    <row r="41" spans="2:17">
      <c r="D41" s="15"/>
      <c r="H41" s="84"/>
      <c r="I41" s="84"/>
      <c r="J41" s="84"/>
      <c r="K41" s="74"/>
      <c r="L41" s="15"/>
      <c r="M41" s="15"/>
      <c r="N41" s="15"/>
      <c r="O41" s="15"/>
      <c r="P41" s="15"/>
      <c r="Q41" s="15"/>
    </row>
    <row r="42" spans="2:17">
      <c r="H42" s="84"/>
      <c r="I42" s="84"/>
      <c r="J42" s="84"/>
      <c r="K42" s="74"/>
      <c r="L42" s="15"/>
      <c r="M42" s="15"/>
      <c r="N42" s="15"/>
      <c r="O42" s="15"/>
      <c r="P42" s="15"/>
      <c r="Q42" s="15"/>
    </row>
    <row r="43" spans="2:17">
      <c r="H43" s="84"/>
      <c r="I43" s="84"/>
      <c r="J43" s="84"/>
      <c r="K43" s="74"/>
      <c r="L43" s="15"/>
      <c r="M43" s="15"/>
      <c r="N43" s="15"/>
      <c r="O43" s="15"/>
      <c r="P43" s="15"/>
      <c r="Q43" s="15"/>
    </row>
    <row r="44" spans="2:17">
      <c r="H44" s="84"/>
      <c r="I44" s="84"/>
      <c r="J44" s="84"/>
      <c r="K44" s="74"/>
      <c r="L44" s="15"/>
      <c r="M44" s="15"/>
      <c r="N44" s="15"/>
      <c r="O44" s="15"/>
      <c r="P44" s="15"/>
      <c r="Q44" s="15"/>
    </row>
  </sheetData>
  <mergeCells count="30">
    <mergeCell ref="A3:A4"/>
    <mergeCell ref="C3:C4"/>
    <mergeCell ref="D3:D4"/>
    <mergeCell ref="D27:F27"/>
    <mergeCell ref="D28:E28"/>
    <mergeCell ref="E3:M3"/>
    <mergeCell ref="D29:E29"/>
    <mergeCell ref="G29:H29"/>
    <mergeCell ref="J29:K29"/>
    <mergeCell ref="D30:E30"/>
    <mergeCell ref="G30:H30"/>
    <mergeCell ref="J30:K30"/>
    <mergeCell ref="D31:E31"/>
    <mergeCell ref="G31:H31"/>
    <mergeCell ref="J31:K31"/>
    <mergeCell ref="D32:E32"/>
    <mergeCell ref="G32:I32"/>
    <mergeCell ref="J32:K32"/>
    <mergeCell ref="H44:J44"/>
    <mergeCell ref="D33:E33"/>
    <mergeCell ref="H33:J33"/>
    <mergeCell ref="D34:E34"/>
    <mergeCell ref="D35:E35"/>
    <mergeCell ref="H35:J35"/>
    <mergeCell ref="H38:J38"/>
    <mergeCell ref="H39:J39"/>
    <mergeCell ref="H40:J40"/>
    <mergeCell ref="H41:J41"/>
    <mergeCell ref="H42:J42"/>
    <mergeCell ref="H43:J43"/>
  </mergeCells>
  <pageMargins left="0.7" right="0.7" top="0.75" bottom="0.75" header="0.3" footer="0.3"/>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Additional recruitment</vt:lpstr>
      <vt:lpstr>Replacement</vt:lpstr>
      <vt:lpstr>Justification</vt:lpstr>
      <vt:lpstr>Work sheet as per HR MasterPlan</vt:lpstr>
      <vt:lpstr>Final</vt:lpstr>
      <vt:lpstr>'Additional recruitment'!Print_Area</vt:lpstr>
      <vt:lpstr>Replacement!Print_Area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2016-04-08T09:55:13Z</dcterms:modified>
</cp:coreProperties>
</file>