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75" windowWidth="16605" windowHeight="7500" activeTab="2"/>
  </bookViews>
  <sheets>
    <sheet name="Sheet1" sheetId="1" r:id="rId1"/>
    <sheet name="Sheet3" sheetId="3" r:id="rId2"/>
    <sheet name="Investment Plan" sheetId="4" r:id="rId3"/>
  </sheets>
  <externalReferences>
    <externalReference r:id="rId4"/>
    <externalReference r:id="rId5"/>
    <externalReference r:id="rId6"/>
    <externalReference r:id="rId7"/>
  </externalReferences>
  <calcPr calcId="124519" concurrentCalc="0"/>
</workbook>
</file>

<file path=xl/calcChain.xml><?xml version="1.0" encoding="utf-8"?>
<calcChain xmlns="http://schemas.openxmlformats.org/spreadsheetml/2006/main">
  <c r="E19" i="4"/>
  <c r="E45"/>
  <c r="E61"/>
  <c r="E96"/>
  <c r="E112"/>
  <c r="E125"/>
  <c r="J9"/>
  <c r="J10"/>
  <c r="J11"/>
  <c r="J12"/>
  <c r="J13"/>
  <c r="J14"/>
  <c r="J15"/>
  <c r="J16"/>
  <c r="J17"/>
  <c r="J18"/>
  <c r="J19"/>
  <c r="J22"/>
  <c r="J23"/>
  <c r="J24"/>
  <c r="J25"/>
  <c r="J26"/>
  <c r="J27"/>
  <c r="J28"/>
  <c r="J29"/>
  <c r="J30"/>
  <c r="J31"/>
  <c r="J32"/>
  <c r="J33"/>
  <c r="J34"/>
  <c r="J35"/>
  <c r="J36"/>
  <c r="J37"/>
  <c r="J38"/>
  <c r="J39"/>
  <c r="J40"/>
  <c r="J41"/>
  <c r="J42"/>
  <c r="J43"/>
  <c r="J44"/>
  <c r="J45"/>
  <c r="J48"/>
  <c r="J49"/>
  <c r="J50"/>
  <c r="J51"/>
  <c r="J52"/>
  <c r="J53"/>
  <c r="J54"/>
  <c r="J55"/>
  <c r="J56"/>
  <c r="J57"/>
  <c r="J58"/>
  <c r="J59"/>
  <c r="J60"/>
  <c r="J61"/>
  <c r="J64"/>
  <c r="J65"/>
  <c r="J66"/>
  <c r="J67"/>
  <c r="J68"/>
  <c r="J69"/>
  <c r="J70"/>
  <c r="J71"/>
  <c r="J72"/>
  <c r="J73"/>
  <c r="J74"/>
  <c r="J75"/>
  <c r="J76"/>
  <c r="J77"/>
  <c r="J78"/>
  <c r="J79"/>
  <c r="J80"/>
  <c r="J81"/>
  <c r="J82"/>
  <c r="J83"/>
  <c r="J84"/>
  <c r="J85"/>
  <c r="J86"/>
  <c r="J87"/>
  <c r="J88"/>
  <c r="J89"/>
  <c r="J90"/>
  <c r="J91"/>
  <c r="J92"/>
  <c r="J93"/>
  <c r="J94"/>
  <c r="J95"/>
  <c r="J96"/>
  <c r="J98"/>
  <c r="J99"/>
  <c r="J100"/>
  <c r="J101"/>
  <c r="J102"/>
  <c r="J103"/>
  <c r="J104"/>
  <c r="J105"/>
  <c r="J106"/>
  <c r="J107"/>
  <c r="J108"/>
  <c r="J109"/>
  <c r="J110"/>
  <c r="J111"/>
  <c r="J112"/>
  <c r="J116"/>
  <c r="J117"/>
  <c r="J118"/>
  <c r="J119"/>
  <c r="J120"/>
  <c r="J121"/>
  <c r="J122"/>
  <c r="J123"/>
  <c r="J124"/>
  <c r="J125"/>
  <c r="I19"/>
  <c r="I45"/>
  <c r="I61"/>
  <c r="I96"/>
  <c r="I112"/>
  <c r="I125"/>
  <c r="H19"/>
  <c r="H45"/>
  <c r="H61"/>
  <c r="H96"/>
  <c r="H112"/>
  <c r="H125"/>
  <c r="G19"/>
  <c r="G45"/>
  <c r="G61"/>
  <c r="G96"/>
  <c r="G112"/>
  <c r="G125"/>
  <c r="F19"/>
  <c r="F45"/>
  <c r="F61"/>
  <c r="F96"/>
  <c r="F112"/>
  <c r="F125"/>
  <c r="K124"/>
  <c r="B124"/>
  <c r="K123"/>
  <c r="B123"/>
  <c r="K122"/>
  <c r="B122"/>
  <c r="K121"/>
  <c r="B121"/>
  <c r="K120"/>
  <c r="B120"/>
  <c r="K119"/>
  <c r="B119"/>
  <c r="K118"/>
  <c r="B118"/>
  <c r="K117"/>
  <c r="B117"/>
  <c r="K116"/>
  <c r="B116"/>
  <c r="K113"/>
  <c r="I113"/>
  <c r="H113"/>
  <c r="G113"/>
  <c r="F113"/>
  <c r="K111"/>
  <c r="B111"/>
  <c r="K110"/>
  <c r="B110"/>
  <c r="K109"/>
  <c r="B109"/>
  <c r="K108"/>
  <c r="B108"/>
  <c r="K107"/>
  <c r="B107"/>
  <c r="K106"/>
  <c r="B106"/>
  <c r="B105"/>
  <c r="B104"/>
  <c r="B103"/>
  <c r="B102"/>
  <c r="B101"/>
  <c r="B100"/>
  <c r="B99"/>
  <c r="B98"/>
  <c r="K95"/>
  <c r="B95"/>
  <c r="K94"/>
  <c r="B94"/>
  <c r="K93"/>
  <c r="B93"/>
  <c r="K92"/>
  <c r="B92"/>
  <c r="K91"/>
  <c r="B91"/>
  <c r="K90"/>
  <c r="B90"/>
  <c r="K89"/>
  <c r="B89"/>
  <c r="K88"/>
  <c r="B88"/>
  <c r="K87"/>
  <c r="B87"/>
  <c r="K86"/>
  <c r="B86"/>
  <c r="K85"/>
  <c r="B85"/>
  <c r="K84"/>
  <c r="B84"/>
  <c r="K83"/>
  <c r="B83"/>
  <c r="K82"/>
  <c r="B82"/>
  <c r="K81"/>
  <c r="B81"/>
  <c r="K80"/>
  <c r="B80"/>
  <c r="K79"/>
  <c r="B79"/>
  <c r="K78"/>
  <c r="B78"/>
  <c r="K77"/>
  <c r="B77"/>
  <c r="K76"/>
  <c r="B76"/>
  <c r="K75"/>
  <c r="B75"/>
  <c r="K74"/>
  <c r="B74"/>
  <c r="K73"/>
  <c r="B73"/>
  <c r="B72"/>
  <c r="B71"/>
  <c r="B70"/>
  <c r="B69"/>
  <c r="B68"/>
  <c r="B67"/>
  <c r="B66"/>
  <c r="B65"/>
  <c r="B64"/>
  <c r="K60"/>
  <c r="B60"/>
  <c r="K59"/>
  <c r="B59"/>
  <c r="K58"/>
  <c r="B58"/>
  <c r="K57"/>
  <c r="B57"/>
  <c r="K56"/>
  <c r="B56"/>
  <c r="K55"/>
  <c r="B55"/>
  <c r="K54"/>
  <c r="B54"/>
  <c r="K53"/>
  <c r="B53"/>
  <c r="K52"/>
  <c r="B52"/>
  <c r="K51"/>
  <c r="B51"/>
  <c r="K50"/>
  <c r="B50"/>
  <c r="K49"/>
  <c r="B49"/>
  <c r="B48"/>
  <c r="I46"/>
  <c r="H46"/>
  <c r="G46"/>
  <c r="F46"/>
  <c r="K30"/>
  <c r="K31"/>
  <c r="K32"/>
  <c r="K33"/>
  <c r="K34"/>
  <c r="K35"/>
  <c r="K36"/>
  <c r="K37"/>
  <c r="K38"/>
  <c r="K45"/>
  <c r="B44"/>
  <c r="B43"/>
  <c r="B42"/>
  <c r="B41"/>
  <c r="B40"/>
  <c r="B39"/>
  <c r="B38"/>
  <c r="B37"/>
  <c r="B36"/>
  <c r="B35"/>
  <c r="B34"/>
  <c r="B33"/>
  <c r="B32"/>
  <c r="B31"/>
  <c r="B30"/>
  <c r="B29"/>
  <c r="B28"/>
  <c r="B27"/>
  <c r="B26"/>
  <c r="B25"/>
  <c r="B24"/>
  <c r="B23"/>
  <c r="B22"/>
  <c r="I20"/>
  <c r="H20"/>
  <c r="G20"/>
  <c r="F20"/>
  <c r="B18"/>
  <c r="K17"/>
  <c r="B17"/>
  <c r="K16"/>
  <c r="B16"/>
  <c r="K15"/>
  <c r="B15"/>
  <c r="K14"/>
  <c r="B14"/>
  <c r="B13"/>
  <c r="B12"/>
  <c r="B11"/>
  <c r="B10"/>
  <c r="B9"/>
  <c r="K5"/>
  <c r="B3"/>
  <c r="D20" i="3" l="1"/>
  <c r="E18"/>
  <c r="D18"/>
  <c r="E17"/>
  <c r="D17"/>
  <c r="E16"/>
  <c r="D16"/>
  <c r="E11"/>
  <c r="D11"/>
  <c r="D33" i="1" l="1"/>
  <c r="E31"/>
  <c r="E30"/>
  <c r="E29"/>
  <c r="D31"/>
  <c r="D30"/>
  <c r="D29"/>
  <c r="E24"/>
  <c r="E23"/>
  <c r="E22"/>
  <c r="E21"/>
  <c r="E20"/>
  <c r="D24"/>
  <c r="D23"/>
  <c r="D22"/>
  <c r="D21"/>
  <c r="D20"/>
</calcChain>
</file>

<file path=xl/sharedStrings.xml><?xml version="1.0" encoding="utf-8"?>
<sst xmlns="http://schemas.openxmlformats.org/spreadsheetml/2006/main" count="153" uniqueCount="91">
  <si>
    <t>MAJOR WORKS DONE DURING 2016-2017</t>
  </si>
  <si>
    <t xml:space="preserve">I. ESD S/Jongkhar </t>
  </si>
  <si>
    <t>Sl.No</t>
  </si>
  <si>
    <t>Name of the Project</t>
  </si>
  <si>
    <t>Work completion Date</t>
  </si>
  <si>
    <t>Impact of the Project</t>
  </si>
  <si>
    <t>Total Approved Budget     ( Million)</t>
  </si>
  <si>
    <t>Financial Expenditure   (Million)</t>
  </si>
  <si>
    <t>Re-conductoring of LV ASCR Squirrel/Rabbit lines with ABC 50 sq. mm lines and changing of RCC poles in Deothang and Daifam.</t>
  </si>
  <si>
    <t>Changing of Overloaded single phase lines with 4C, LV ABC lines</t>
  </si>
  <si>
    <t xml:space="preserve">Re-conductoring of old LV ACSR lines with LV ABC lines at S/jongkhar, Orong geogs </t>
  </si>
  <si>
    <t>Upgradation of overloaded Distribution Substation</t>
  </si>
  <si>
    <t>For the Year 2016</t>
  </si>
  <si>
    <t>For the Year 2017</t>
  </si>
  <si>
    <t>Construction of dedicated Dzong feeder with 11 kV HV ABC cable on existing 11 kV poles as double circuit line.</t>
  </si>
  <si>
    <t>Providing of power supply to new Nganglam Check Post</t>
  </si>
  <si>
    <t>Providing power supply to TPO(BPC) Colony, Gayzonr , Dewathang</t>
  </si>
  <si>
    <t>Purchase of DG set -spill over</t>
  </si>
  <si>
    <t>Not Completed</t>
  </si>
  <si>
    <t>Major Deposite Works during 2016-2017</t>
  </si>
  <si>
    <t>LV extension to Guyangzor BTS, Norbugang</t>
  </si>
  <si>
    <t>Estimated Amount                 ( Million)</t>
  </si>
  <si>
    <t>Actual Expenditure   (Million)</t>
  </si>
  <si>
    <t>Not Completed                       (Contract awarded)</t>
  </si>
  <si>
    <t>Not Completed                                            (Contract awarded)</t>
  </si>
  <si>
    <t xml:space="preserve"> Extension of 33 kV Line &amp; construction of 125 kVA substation at SMCL Complex, Bangtar</t>
  </si>
  <si>
    <t>Extension of LV ABC Line for BTS at Yarphu</t>
  </si>
  <si>
    <t>Construction power for Neri Amari II Project</t>
  </si>
  <si>
    <t>II.ESD P/Gatshel</t>
  </si>
  <si>
    <t>Improvement in Reliability and efficiency</t>
  </si>
  <si>
    <t xml:space="preserve">Re conductoring of 11 kV RABBIT lines to DOG ACSR conductor from Deothang 132/33/11 KV Substation to 2.5 MVA, 33/11 KV Substation in Samdrupjongkhar    </t>
  </si>
  <si>
    <t>Improvement in Reliability,safetey and Efficiency</t>
  </si>
  <si>
    <t>Improved the Efficieny of the transformer and hence enhanced the customer satisfaction</t>
  </si>
  <si>
    <t>-</t>
  </si>
  <si>
    <t>Electrification of new TPO colony hence the staff of TPO(BPC) started living in the Colony</t>
  </si>
  <si>
    <t>Could be used as backup supply for the people during the time of emegency</t>
  </si>
  <si>
    <t>The construction work of the NILF could be started therefore enhanced the customer satifaction</t>
  </si>
  <si>
    <t xml:space="preserve">Improvement of customer satifaction  </t>
  </si>
  <si>
    <t>Electrification of the site of construction of Nyera Ameri-I Project</t>
  </si>
  <si>
    <t>RE Fill In 2016</t>
  </si>
  <si>
    <t>Upgradation of transformer</t>
  </si>
  <si>
    <t>Installation of ARCB</t>
  </si>
  <si>
    <t>RE Fill In 2017</t>
  </si>
  <si>
    <t>Electric]fied 25 Nos of household thus enhancing their living standards and customer satisfaction</t>
  </si>
  <si>
    <t>Upgradation of 4 Nos of Tranformers thus improving efficiency and reliability</t>
  </si>
  <si>
    <t>Improvement in safety and reliability</t>
  </si>
  <si>
    <t>Electrified 97 Nos of Households thus enhancing their living standards &amp; customer satisfaction</t>
  </si>
  <si>
    <t xml:space="preserve">RE Fill-in works </t>
  </si>
  <si>
    <t>RE Fill-in works  (Given as Labour Contract work )</t>
  </si>
  <si>
    <t>Upgradation of old LT ACSR Squrrel/Rabbit conductors with LV ABC at S/Jongkhar &amp; Orong ( Given as Labour Contract )</t>
  </si>
  <si>
    <t>Temporary power supply to Construction site at NILF, Samrang</t>
  </si>
  <si>
    <t xml:space="preserve">Improvement of Bhutan telecom Service </t>
  </si>
  <si>
    <t>2016</t>
  </si>
  <si>
    <t>Improvement in Reliability,Efficiency and Loss reduction</t>
  </si>
  <si>
    <t>Reliability and Efficiency improved and loss reduction</t>
  </si>
  <si>
    <t>Work under progress</t>
  </si>
  <si>
    <t xml:space="preserve"> </t>
  </si>
  <si>
    <t>Investment Plan of Distribution &amp; Custmer Service Department (2017-2021)</t>
  </si>
  <si>
    <t>Dept.:</t>
  </si>
  <si>
    <t>DCSD</t>
  </si>
  <si>
    <t>II</t>
  </si>
  <si>
    <t>I. Electrification Project</t>
  </si>
  <si>
    <t>Sl#</t>
  </si>
  <si>
    <t>Project Activities</t>
  </si>
  <si>
    <t>Physical Outlay</t>
  </si>
  <si>
    <t>Yearly Budget Outlay (in Millions)</t>
  </si>
  <si>
    <t>Total</t>
  </si>
  <si>
    <t>Unit</t>
  </si>
  <si>
    <t>Qty</t>
  </si>
  <si>
    <t>II.2.1</t>
  </si>
  <si>
    <t>Distibution lines &amp; Substation</t>
  </si>
  <si>
    <t>check</t>
  </si>
  <si>
    <t>f)</t>
  </si>
  <si>
    <t>Lhuntse</t>
  </si>
  <si>
    <t>Total of Lhuntse</t>
  </si>
  <si>
    <t>Mongar</t>
  </si>
  <si>
    <t>Total Mongar</t>
  </si>
  <si>
    <t>Pemagatshel</t>
  </si>
  <si>
    <t>Total of Pemagatshel</t>
  </si>
  <si>
    <t>Samdrup Jongkhar</t>
  </si>
  <si>
    <t>Total of Samdrup Jongkhar</t>
  </si>
  <si>
    <t>Trashigang</t>
  </si>
  <si>
    <t>3..5</t>
  </si>
  <si>
    <t>Total of Trashigang</t>
  </si>
  <si>
    <t>Trashiyangtse</t>
  </si>
  <si>
    <t>Total of trashiyangtse</t>
  </si>
  <si>
    <t>c</t>
  </si>
  <si>
    <t>b</t>
  </si>
  <si>
    <t>a</t>
  </si>
  <si>
    <t>d</t>
  </si>
  <si>
    <t>e</t>
  </si>
</sst>
</file>

<file path=xl/styles.xml><?xml version="1.0" encoding="utf-8"?>
<styleSheet xmlns="http://schemas.openxmlformats.org/spreadsheetml/2006/main">
  <numFmts count="3">
    <numFmt numFmtId="43" formatCode="_(* #,##0.00_);_(* \(#,##0.00\);_(* &quot;-&quot;??_);_(@_)"/>
    <numFmt numFmtId="164" formatCode="0.000"/>
    <numFmt numFmtId="165" formatCode="_-* #,##0.00_-;\-* #,##0.00_-;_-* &quot;-&quot;??_-;_-@_-"/>
  </numFmts>
  <fonts count="26">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name val="Times New Roman"/>
      <family val="1"/>
    </font>
    <font>
      <sz val="12"/>
      <color rgb="FF000000"/>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2"/>
      <color theme="1"/>
      <name val="Times New Roman"/>
      <family val="2"/>
    </font>
    <font>
      <b/>
      <sz val="12"/>
      <name val="Times New Roman"/>
      <family val="1"/>
    </font>
  </fonts>
  <fills count="18">
    <fill>
      <patternFill patternType="none"/>
    </fill>
    <fill>
      <patternFill patternType="gray125"/>
    </fill>
    <fill>
      <patternFill patternType="solid">
        <fgColor theme="0"/>
        <bgColor indexed="64"/>
      </patternFill>
    </fill>
    <fill>
      <patternFill patternType="solid">
        <fgColor indexed="24"/>
      </patternFill>
    </fill>
    <fill>
      <patternFill patternType="solid">
        <fgColor indexed="47"/>
      </patternFill>
    </fill>
    <fill>
      <patternFill patternType="solid">
        <fgColor indexed="26"/>
      </patternFill>
    </fill>
    <fill>
      <patternFill patternType="solid">
        <fgColor indexed="36"/>
      </patternFill>
    </fill>
    <fill>
      <patternFill patternType="solid">
        <fgColor indexed="22"/>
      </patternFill>
    </fill>
    <fill>
      <patternFill patternType="solid">
        <fgColor indexed="43"/>
      </patternFill>
    </fill>
    <fill>
      <patternFill patternType="solid">
        <fgColor indexed="37"/>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38"/>
      </patternFill>
    </fill>
    <fill>
      <patternFill patternType="solid">
        <fgColor indexed="42"/>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50">
    <xf numFmtId="0" fontId="0" fillId="0" borderId="0"/>
    <xf numFmtId="43"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0" fontId="6"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4" borderId="0" applyNumberFormat="0" applyBorder="0" applyAlignment="0" applyProtection="0"/>
    <xf numFmtId="0" fontId="9" fillId="15" borderId="0" applyNumberFormat="0" applyBorder="0" applyAlignment="0" applyProtection="0"/>
    <xf numFmtId="0" fontId="10" fillId="3" borderId="11" applyNumberFormat="0" applyAlignment="0" applyProtection="0"/>
    <xf numFmtId="0" fontId="11" fillId="16" borderId="1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0" borderId="13" applyNumberFormat="0" applyFill="0" applyAlignment="0" applyProtection="0"/>
    <xf numFmtId="0" fontId="15" fillId="0" borderId="14" applyNumberFormat="0" applyFill="0" applyAlignment="0" applyProtection="0"/>
    <xf numFmtId="0" fontId="16" fillId="0" borderId="15" applyNumberFormat="0" applyFill="0" applyAlignment="0" applyProtection="0"/>
    <xf numFmtId="0" fontId="16" fillId="0" borderId="0" applyNumberFormat="0" applyFill="0" applyBorder="0" applyAlignment="0" applyProtection="0"/>
    <xf numFmtId="0" fontId="17" fillId="4" borderId="11" applyNumberFormat="0" applyAlignment="0" applyProtection="0"/>
    <xf numFmtId="0" fontId="18" fillId="0" borderId="16" applyNumberFormat="0" applyFill="0" applyAlignment="0" applyProtection="0"/>
    <xf numFmtId="0" fontId="19" fillId="8" borderId="0" applyNumberFormat="0" applyBorder="0" applyAlignment="0" applyProtection="0"/>
    <xf numFmtId="0" fontId="6" fillId="0" borderId="0"/>
    <xf numFmtId="0" fontId="6" fillId="5" borderId="17" applyNumberFormat="0" applyFont="0" applyAlignment="0" applyProtection="0"/>
    <xf numFmtId="0" fontId="20" fillId="3" borderId="18" applyNumberFormat="0" applyAlignment="0" applyProtection="0"/>
    <xf numFmtId="0" fontId="21" fillId="0" borderId="0" applyNumberFormat="0" applyFill="0" applyBorder="0" applyAlignment="0" applyProtection="0"/>
    <xf numFmtId="0" fontId="22" fillId="0" borderId="19"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cellStyleXfs>
  <cellXfs count="120">
    <xf numFmtId="0" fontId="0" fillId="0" borderId="0" xfId="0"/>
    <xf numFmtId="0" fontId="3" fillId="0" borderId="0" xfId="0" applyFont="1" applyAlignment="1"/>
    <xf numFmtId="0" fontId="3" fillId="2" borderId="0" xfId="0" applyFont="1" applyFill="1" applyAlignment="1"/>
    <xf numFmtId="0" fontId="0" fillId="0" borderId="0" xfId="0"/>
    <xf numFmtId="0" fontId="2" fillId="0" borderId="1" xfId="0" applyFont="1" applyFill="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0" fontId="2" fillId="0" borderId="2" xfId="0" applyNumberFormat="1" applyFont="1" applyBorder="1" applyAlignment="1">
      <alignment horizontal="center" vertical="center" wrapText="1"/>
    </xf>
    <xf numFmtId="164" fontId="2" fillId="0" borderId="1" xfId="0" applyNumberFormat="1" applyFont="1" applyFill="1" applyBorder="1" applyAlignment="1">
      <alignment horizontal="left" vertical="center" wrapText="1"/>
    </xf>
    <xf numFmtId="0" fontId="5" fillId="0" borderId="1" xfId="0" applyFont="1" applyFill="1" applyBorder="1" applyAlignment="1">
      <alignment vertical="center" wrapText="1"/>
    </xf>
    <xf numFmtId="0" fontId="2" fillId="0" borderId="5" xfId="0" applyFont="1" applyBorder="1" applyAlignment="1">
      <alignment vertical="center"/>
    </xf>
    <xf numFmtId="0" fontId="2" fillId="0" borderId="0" xfId="0" applyFont="1" applyBorder="1" applyAlignment="1">
      <alignment vertical="center"/>
    </xf>
    <xf numFmtId="164" fontId="4" fillId="0" borderId="1" xfId="1" applyNumberFormat="1" applyFont="1" applyFill="1" applyBorder="1" applyAlignment="1">
      <alignment horizontal="left" vertical="center" wrapText="1"/>
    </xf>
    <xf numFmtId="164" fontId="4" fillId="0" borderId="1" xfId="1"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0" fillId="0" borderId="0" xfId="0"/>
    <xf numFmtId="0" fontId="0" fillId="0" borderId="0" xfId="0"/>
    <xf numFmtId="0" fontId="2" fillId="0" borderId="1" xfId="0" applyFont="1" applyBorder="1" applyAlignment="1">
      <alignment horizontal="left" vertical="center" wrapText="1"/>
    </xf>
    <xf numFmtId="0" fontId="4" fillId="2" borderId="1" xfId="0" applyFont="1" applyFill="1" applyBorder="1" applyAlignment="1">
      <alignment horizontal="left" vertical="center" wrapText="1"/>
    </xf>
    <xf numFmtId="164" fontId="4" fillId="2" borderId="1" xfId="1" applyNumberFormat="1" applyFont="1" applyFill="1" applyBorder="1" applyAlignment="1">
      <alignment horizontal="left" vertical="center" wrapText="1"/>
    </xf>
    <xf numFmtId="0" fontId="4" fillId="2" borderId="1" xfId="0" applyFont="1" applyFill="1" applyBorder="1" applyAlignment="1">
      <alignment vertical="center" wrapText="1"/>
    </xf>
    <xf numFmtId="4"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1" applyNumberFormat="1" applyFont="1" applyFill="1" applyBorder="1" applyAlignment="1">
      <alignment horizontal="left" vertical="center" wrapText="1"/>
    </xf>
    <xf numFmtId="164" fontId="2" fillId="2" borderId="1" xfId="1" applyNumberFormat="1"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5" fillId="0" borderId="1" xfId="0" applyFont="1" applyFill="1" applyBorder="1" applyAlignment="1">
      <alignment horizontal="left" vertical="center" wrapText="1"/>
    </xf>
    <xf numFmtId="0" fontId="2" fillId="0" borderId="1" xfId="0" applyFont="1" applyBorder="1" applyAlignment="1">
      <alignment vertical="center" wrapText="1"/>
    </xf>
    <xf numFmtId="164" fontId="5" fillId="0" borderId="1" xfId="0" applyNumberFormat="1" applyFont="1" applyFill="1" applyBorder="1" applyAlignment="1">
      <alignment horizontal="left" vertical="center" wrapText="1"/>
    </xf>
    <xf numFmtId="0" fontId="2" fillId="0" borderId="1" xfId="0" applyFont="1" applyBorder="1" applyAlignment="1">
      <alignment vertical="center"/>
    </xf>
    <xf numFmtId="0" fontId="2" fillId="0" borderId="27" xfId="0" applyFont="1" applyBorder="1" applyAlignment="1">
      <alignment horizontal="center" vertical="center"/>
    </xf>
    <xf numFmtId="0" fontId="0" fillId="0" borderId="0" xfId="0" applyBorder="1" applyAlignment="1"/>
    <xf numFmtId="0" fontId="2" fillId="0" borderId="25" xfId="0" applyFont="1" applyBorder="1" applyAlignment="1">
      <alignment horizontal="center" vertical="center"/>
    </xf>
    <xf numFmtId="0" fontId="2" fillId="0" borderId="26" xfId="0" applyFont="1" applyBorder="1" applyAlignment="1">
      <alignment horizontal="center" vertical="center" wrapText="1"/>
    </xf>
    <xf numFmtId="0" fontId="2" fillId="0" borderId="22"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0" fillId="0" borderId="1" xfId="0" applyBorder="1" applyAlignment="1"/>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21" xfId="0" applyNumberFormat="1"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horizontal="center" wrapText="1"/>
    </xf>
    <xf numFmtId="0" fontId="2" fillId="0" borderId="28" xfId="0" applyFont="1" applyBorder="1" applyAlignment="1">
      <alignment horizontal="center" vertical="center"/>
    </xf>
    <xf numFmtId="0" fontId="2" fillId="0" borderId="6" xfId="0" applyFont="1" applyBorder="1" applyAlignment="1">
      <alignment horizontal="center" vertical="center" wrapText="1"/>
    </xf>
    <xf numFmtId="0" fontId="2" fillId="0" borderId="32" xfId="0" applyFont="1" applyBorder="1" applyAlignment="1">
      <alignment horizontal="center" vertical="center"/>
    </xf>
    <xf numFmtId="0" fontId="2" fillId="2" borderId="4" xfId="0" applyFont="1" applyFill="1" applyBorder="1" applyAlignment="1">
      <alignment horizontal="left" vertical="center" wrapText="1"/>
    </xf>
    <xf numFmtId="0" fontId="2" fillId="0" borderId="4" xfId="0" applyFont="1" applyBorder="1" applyAlignment="1">
      <alignment horizontal="left" vertical="center"/>
    </xf>
    <xf numFmtId="4" fontId="2" fillId="2" borderId="4" xfId="0" applyNumberFormat="1" applyFont="1" applyFill="1" applyBorder="1" applyAlignment="1">
      <alignment horizontal="left" vertical="center" wrapText="1"/>
    </xf>
    <xf numFmtId="164" fontId="2" fillId="2" borderId="4" xfId="0" applyNumberFormat="1" applyFont="1" applyFill="1" applyBorder="1" applyAlignment="1">
      <alignment horizontal="left" vertical="center" wrapText="1"/>
    </xf>
    <xf numFmtId="0" fontId="2" fillId="0" borderId="33" xfId="0" applyFont="1" applyBorder="1" applyAlignment="1">
      <alignment horizontal="center" vertical="center" wrapText="1"/>
    </xf>
    <xf numFmtId="164" fontId="2" fillId="2" borderId="9" xfId="1" applyNumberFormat="1" applyFont="1" applyFill="1" applyBorder="1" applyAlignment="1">
      <alignment horizontal="left" vertical="center" wrapText="1"/>
    </xf>
    <xf numFmtId="0" fontId="0" fillId="0" borderId="8" xfId="0" applyBorder="1" applyAlignment="1"/>
    <xf numFmtId="0" fontId="2" fillId="0" borderId="0" xfId="0" applyFont="1" applyBorder="1" applyAlignment="1"/>
    <xf numFmtId="164" fontId="2" fillId="0" borderId="1" xfId="1" applyNumberFormat="1" applyFont="1" applyBorder="1" applyAlignment="1">
      <alignment horizontal="left" vertical="center"/>
    </xf>
    <xf numFmtId="0" fontId="2" fillId="0" borderId="30" xfId="0" applyFont="1" applyBorder="1"/>
    <xf numFmtId="164" fontId="2" fillId="0" borderId="30" xfId="1" applyNumberFormat="1" applyFont="1" applyBorder="1" applyAlignment="1">
      <alignment horizontal="left" vertical="center"/>
    </xf>
    <xf numFmtId="0" fontId="2" fillId="0" borderId="30" xfId="0" applyNumberFormat="1" applyFont="1" applyBorder="1" applyAlignment="1">
      <alignment horizontal="left" vertical="center"/>
    </xf>
    <xf numFmtId="0" fontId="2" fillId="0" borderId="31" xfId="0" applyFont="1" applyBorder="1" applyAlignment="1">
      <alignment horizontal="center" vertical="center"/>
    </xf>
    <xf numFmtId="14" fontId="2" fillId="0" borderId="1" xfId="0" quotePrefix="1" applyNumberFormat="1" applyFont="1" applyBorder="1" applyAlignment="1">
      <alignment horizontal="left" vertical="center"/>
    </xf>
    <xf numFmtId="0" fontId="3" fillId="2" borderId="1" xfId="0" applyFont="1" applyFill="1" applyBorder="1" applyAlignment="1">
      <alignment horizont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 fillId="0" borderId="23" xfId="0" applyFont="1" applyBorder="1" applyAlignment="1">
      <alignment horizontal="left"/>
    </xf>
    <xf numFmtId="0" fontId="2" fillId="0" borderId="10" xfId="0" applyFont="1" applyBorder="1" applyAlignment="1">
      <alignment horizontal="left"/>
    </xf>
    <xf numFmtId="0" fontId="2" fillId="0" borderId="24" xfId="0" applyFont="1" applyBorder="1" applyAlignment="1">
      <alignment horizontal="left"/>
    </xf>
    <xf numFmtId="0" fontId="2" fillId="0" borderId="23" xfId="0" applyFont="1" applyBorder="1" applyAlignment="1">
      <alignment horizontal="left" vertical="center"/>
    </xf>
    <xf numFmtId="0" fontId="2" fillId="0" borderId="10" xfId="0" applyFont="1" applyBorder="1" applyAlignment="1">
      <alignment horizontal="left" vertical="center"/>
    </xf>
    <xf numFmtId="0" fontId="2" fillId="0" borderId="24" xfId="0" applyFont="1" applyBorder="1" applyAlignment="1">
      <alignment horizontal="left" vertical="center"/>
    </xf>
    <xf numFmtId="0" fontId="2" fillId="0" borderId="22"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wrapText="1"/>
    </xf>
    <xf numFmtId="0" fontId="2" fillId="0" borderId="28" xfId="0" applyFont="1" applyBorder="1" applyAlignment="1">
      <alignment horizontal="left" vertical="center"/>
    </xf>
    <xf numFmtId="0" fontId="2" fillId="0" borderId="33" xfId="0" applyFont="1" applyBorder="1" applyAlignment="1">
      <alignment horizontal="left" vertical="center" wrapText="1"/>
    </xf>
    <xf numFmtId="0" fontId="2" fillId="0" borderId="0" xfId="0" applyFont="1" applyBorder="1" applyAlignment="1">
      <alignment horizontal="left"/>
    </xf>
    <xf numFmtId="0" fontId="2" fillId="0" borderId="31" xfId="0" applyFont="1" applyBorder="1" applyAlignment="1">
      <alignment horizontal="left" vertical="center"/>
    </xf>
    <xf numFmtId="0" fontId="0" fillId="0" borderId="8" xfId="0" applyBorder="1" applyAlignment="1">
      <alignment horizontal="left"/>
    </xf>
    <xf numFmtId="0" fontId="0" fillId="0" borderId="0" xfId="0" applyBorder="1" applyAlignment="1">
      <alignment horizontal="left"/>
    </xf>
    <xf numFmtId="0" fontId="0" fillId="0" borderId="0" xfId="0" applyAlignment="1">
      <alignment horizontal="left"/>
    </xf>
    <xf numFmtId="0" fontId="25" fillId="2" borderId="0" xfId="0" applyFont="1" applyFill="1" applyBorder="1" applyAlignment="1">
      <alignment horizontal="left" vertical="center"/>
    </xf>
    <xf numFmtId="0" fontId="4" fillId="2" borderId="0" xfId="0" applyFont="1" applyFill="1" applyBorder="1" applyAlignment="1">
      <alignment vertical="center" wrapText="1"/>
    </xf>
    <xf numFmtId="0" fontId="4" fillId="2" borderId="0" xfId="0" applyFont="1" applyFill="1" applyBorder="1" applyAlignment="1">
      <alignment horizontal="center" vertical="center"/>
    </xf>
    <xf numFmtId="43" fontId="4" fillId="2" borderId="0" xfId="2" applyNumberFormat="1" applyFont="1" applyFill="1" applyBorder="1" applyAlignment="1">
      <alignment vertical="center"/>
    </xf>
    <xf numFmtId="43" fontId="4" fillId="2" borderId="0" xfId="2" applyNumberFormat="1" applyFont="1" applyFill="1" applyBorder="1" applyAlignment="1">
      <alignment horizontal="center" vertical="center"/>
    </xf>
    <xf numFmtId="0" fontId="4" fillId="2" borderId="0" xfId="0" applyFont="1" applyFill="1" applyAlignment="1">
      <alignment vertical="center" wrapText="1"/>
    </xf>
    <xf numFmtId="165" fontId="4" fillId="2" borderId="0" xfId="2" applyFont="1" applyFill="1" applyAlignment="1">
      <alignment vertical="center"/>
    </xf>
    <xf numFmtId="0" fontId="4" fillId="2" borderId="0" xfId="0" applyFont="1" applyFill="1" applyAlignment="1">
      <alignment vertical="center"/>
    </xf>
    <xf numFmtId="0" fontId="25" fillId="2" borderId="0" xfId="0" applyFont="1" applyFill="1" applyBorder="1" applyAlignment="1">
      <alignment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vertical="center" wrapText="1"/>
    </xf>
    <xf numFmtId="0" fontId="25" fillId="2" borderId="1" xfId="0" applyFont="1" applyFill="1" applyBorder="1" applyAlignment="1">
      <alignment horizontal="center" vertical="center" wrapText="1"/>
    </xf>
    <xf numFmtId="43" fontId="25" fillId="2" borderId="9" xfId="2" applyNumberFormat="1" applyFont="1" applyFill="1" applyBorder="1" applyAlignment="1">
      <alignment horizontal="center" vertical="center" wrapText="1"/>
    </xf>
    <xf numFmtId="43" fontId="25" fillId="2" borderId="10" xfId="2" applyNumberFormat="1" applyFont="1" applyFill="1" applyBorder="1" applyAlignment="1">
      <alignment horizontal="center" vertical="center" wrapText="1"/>
    </xf>
    <xf numFmtId="43" fontId="25" fillId="2" borderId="34" xfId="2" applyNumberFormat="1" applyFont="1" applyFill="1" applyBorder="1" applyAlignment="1">
      <alignment horizontal="center" vertical="center" wrapText="1"/>
    </xf>
    <xf numFmtId="43" fontId="25" fillId="2" borderId="3" xfId="2"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2" borderId="1" xfId="2" applyNumberFormat="1" applyFont="1" applyFill="1" applyBorder="1" applyAlignment="1">
      <alignment horizontal="center" vertical="center"/>
    </xf>
    <xf numFmtId="43" fontId="25" fillId="2" borderId="2" xfId="2" applyNumberFormat="1" applyFont="1" applyFill="1" applyBorder="1" applyAlignment="1">
      <alignment horizontal="center" vertical="center" wrapText="1"/>
    </xf>
    <xf numFmtId="43" fontId="4" fillId="2" borderId="1" xfId="2" applyNumberFormat="1" applyFont="1" applyFill="1" applyBorder="1" applyAlignment="1">
      <alignment vertical="center"/>
    </xf>
    <xf numFmtId="43" fontId="4" fillId="2" borderId="1" xfId="2" applyNumberFormat="1" applyFont="1" applyFill="1" applyBorder="1" applyAlignment="1">
      <alignment horizontal="center" vertical="center"/>
    </xf>
    <xf numFmtId="0" fontId="4" fillId="2" borderId="3" xfId="0" applyFont="1" applyFill="1" applyBorder="1" applyAlignment="1">
      <alignment horizontal="center" vertical="center"/>
    </xf>
    <xf numFmtId="43" fontId="4" fillId="2" borderId="3" xfId="2" applyNumberFormat="1" applyFont="1" applyFill="1" applyBorder="1" applyAlignment="1">
      <alignment horizontal="center" vertical="center"/>
    </xf>
    <xf numFmtId="43" fontId="4" fillId="2" borderId="3" xfId="2" applyNumberFormat="1" applyFont="1" applyFill="1" applyBorder="1" applyAlignment="1">
      <alignment vertical="center"/>
    </xf>
    <xf numFmtId="43" fontId="25" fillId="2" borderId="1" xfId="2" applyNumberFormat="1" applyFont="1" applyFill="1" applyBorder="1" applyAlignment="1">
      <alignment vertical="center"/>
    </xf>
    <xf numFmtId="43" fontId="25" fillId="2" borderId="1" xfId="2" applyNumberFormat="1" applyFont="1" applyFill="1" applyBorder="1" applyAlignment="1">
      <alignment horizontal="center" vertical="center"/>
    </xf>
    <xf numFmtId="0" fontId="25" fillId="2" borderId="0" xfId="0" applyFont="1" applyFill="1" applyAlignment="1">
      <alignment vertical="center" wrapText="1"/>
    </xf>
    <xf numFmtId="165" fontId="25" fillId="2" borderId="0" xfId="2" applyFont="1" applyFill="1" applyAlignment="1">
      <alignment vertical="center"/>
    </xf>
    <xf numFmtId="0" fontId="25" fillId="2" borderId="0" xfId="0" applyFont="1" applyFill="1" applyAlignment="1">
      <alignment vertical="center"/>
    </xf>
    <xf numFmtId="165" fontId="4" fillId="2" borderId="1" xfId="2" applyFont="1" applyFill="1" applyBorder="1" applyAlignment="1">
      <alignment vertical="center" wrapText="1"/>
    </xf>
    <xf numFmtId="165" fontId="4" fillId="2" borderId="3" xfId="2" applyFont="1" applyFill="1" applyBorder="1" applyAlignment="1">
      <alignment horizontal="center" vertical="center" wrapText="1"/>
    </xf>
    <xf numFmtId="165" fontId="4" fillId="2" borderId="2" xfId="2" applyFont="1" applyFill="1" applyBorder="1" applyAlignment="1">
      <alignment horizontal="center" vertical="center" wrapText="1"/>
    </xf>
    <xf numFmtId="0" fontId="4" fillId="2" borderId="0" xfId="0" applyFont="1" applyFill="1" applyAlignment="1">
      <alignment horizontal="center" vertical="center"/>
    </xf>
    <xf numFmtId="165" fontId="4" fillId="2" borderId="0" xfId="2" applyFont="1" applyFill="1" applyAlignment="1">
      <alignment horizontal="center" vertical="center"/>
    </xf>
  </cellXfs>
  <cellStyles count="50">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xfId="1" builtinId="3"/>
    <cellStyle name="Comma 10" xfId="3"/>
    <cellStyle name="Comma 10 2" xfId="32"/>
    <cellStyle name="Comma 2" xfId="2"/>
    <cellStyle name="Comma 2 2" xfId="33"/>
    <cellStyle name="Explanatory Text 2" xfId="34"/>
    <cellStyle name="Good 2" xfId="35"/>
    <cellStyle name="Heading 1 2" xfId="36"/>
    <cellStyle name="Heading 2 2" xfId="37"/>
    <cellStyle name="Heading 3 2" xfId="38"/>
    <cellStyle name="Heading 4 2" xfId="39"/>
    <cellStyle name="Input 2" xfId="40"/>
    <cellStyle name="Linked Cell 2" xfId="41"/>
    <cellStyle name="Neutral 2" xfId="42"/>
    <cellStyle name="Normal" xfId="0" builtinId="0"/>
    <cellStyle name="Normal 2" xfId="4"/>
    <cellStyle name="Normal 3" xfId="43"/>
    <cellStyle name="Note 2" xfId="44"/>
    <cellStyle name="Output 2" xfId="45"/>
    <cellStyle name="Percent 2" xfId="49"/>
    <cellStyle name="Title 2" xfId="46"/>
    <cellStyle name="Total 2" xfId="47"/>
    <cellStyle name="Warning Text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Investment%20Plan%202017/Investment%20Plan%202017%20to%202021%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nvestment%20Plan%202017-2021\Submitted%20by%20Departments\Compiled%20Investment%20Plan-DCSD%20(2018-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Budget%202017/Approved%20Budget%202017/Work%20Details%202017(%20annexure%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nvestment%20Plan%202017-2021\Submitted%20by%20Departments\DCSD%20(2018-202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Energy"/>
      <sheetName val="Summary"/>
      <sheetName val="Mini micro"/>
      <sheetName val="Out of Plan"/>
      <sheetName val="TCD"/>
      <sheetName val="TD"/>
      <sheetName val="DCSD"/>
      <sheetName val="BPSO"/>
      <sheetName val="RED"/>
      <sheetName val="PSD"/>
      <sheetName val="Overall HQ"/>
      <sheetName val="ITD"/>
      <sheetName val="Sheet2"/>
    </sheetNames>
    <sheetDataSet>
      <sheetData sheetId="0" refreshError="1"/>
      <sheetData sheetId="1" refreshError="1"/>
      <sheetData sheetId="2">
        <row r="71">
          <cell r="B71" t="str">
            <v>DISTRIBUTION PROGRAMME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BSTRACT"/>
      <sheetName val="RE Fill in"/>
      <sheetName val="Dist Lines &amp; Substations"/>
      <sheetName val="TOOLS"/>
      <sheetName val="PLANTS &amp; EQUIPMENT"/>
      <sheetName val="LAND &amp; RoW"/>
      <sheetName val="BUILDING"/>
      <sheetName val="Other Civil Works"/>
      <sheetName val="Office Equipment incl Furniture"/>
      <sheetName val="Embedded Generation"/>
      <sheetName val="Diesel Generating Set"/>
      <sheetName val="Computers &amp; Peripherals"/>
      <sheetName val="CUSTOMER METERS"/>
      <sheetName val="METERS IN DIST SYSTEM"/>
      <sheetName val="METER READING DEVICE"/>
      <sheetName val="VEHICLE"/>
    </sheetNames>
    <sheetDataSet>
      <sheetData sheetId="0" refreshError="1"/>
      <sheetData sheetId="1" refreshError="1">
        <row r="2">
          <cell r="I2" t="str">
            <v>Brief justifications for the investment requirement</v>
          </cell>
        </row>
      </sheetData>
      <sheetData sheetId="2" refreshError="1">
        <row r="4">
          <cell r="B4" t="str">
            <v>Construction of outdoor ICT transformer with Protection</v>
          </cell>
        </row>
        <row r="56">
          <cell r="B56" t="str">
            <v>Purchase of spares for 33/11 kV substation at Tangmachu</v>
          </cell>
        </row>
        <row r="57">
          <cell r="B57" t="str">
            <v>Repainting of existing 10m, 9m and 7.5m poles in and around Lhuentse Dzongkhag</v>
          </cell>
        </row>
        <row r="58">
          <cell r="B58" t="str">
            <v>Dismantling of old 11kV line at Dungkhar</v>
          </cell>
        </row>
        <row r="59">
          <cell r="B59" t="str">
            <v xml:space="preserve">Reconductoring of squirrel conductor to LV ABC cable from Sumpa to Khoma Zampa </v>
          </cell>
        </row>
        <row r="60">
          <cell r="B60" t="str">
            <v xml:space="preserve">Reconductoring of squirrel conductor to LV ABC cable from Lhuentse Bazaar to Denkaling. </v>
          </cell>
        </row>
        <row r="64">
          <cell r="B64" t="str">
            <v>Installation of Packaged Substation at Dzong area, Lower Market, Yadi  and Gyelposhing</v>
          </cell>
        </row>
        <row r="65">
          <cell r="B65" t="str">
            <v>Construction of HT &amp; LV UG network in Mongar  township</v>
          </cell>
        </row>
        <row r="66">
          <cell r="B66" t="str">
            <v>Installation of 33 kV, RMU at Drameytse</v>
          </cell>
        </row>
        <row r="67">
          <cell r="B67" t="str">
            <v>Upgradation of Gyelposhing College to 750kVA USS and construction of LT network at Gyelposhing  township</v>
          </cell>
        </row>
        <row r="68">
          <cell r="B68" t="str">
            <v>Installation of Fault passage indicators in 33 &amp; 11 kV lines</v>
          </cell>
        </row>
        <row r="69">
          <cell r="B69" t="str">
            <v>Changing of Old LBS and GO Switches &amp; imp. Of old HV lines</v>
          </cell>
        </row>
        <row r="70">
          <cell r="B70" t="str">
            <v>Construction of HT &amp; LV network under Gyelpozhing township</v>
          </cell>
        </row>
        <row r="71">
          <cell r="B71" t="str">
            <v>Improvement and upgradation of system</v>
          </cell>
        </row>
        <row r="72">
          <cell r="B72" t="str">
            <v>Purchase of Transformer</v>
          </cell>
        </row>
        <row r="73">
          <cell r="B73" t="str">
            <v>Construction of 1000KVA USS in Mongar</v>
          </cell>
        </row>
        <row r="74">
          <cell r="B74" t="str">
            <v>Construction of dedicated 11kV feeder from Khalangzey to Gyelposhing (to cover power extension to the villages) - Composite line</v>
          </cell>
        </row>
        <row r="75">
          <cell r="B75" t="str">
            <v>Installation of LBS at T-offs</v>
          </cell>
        </row>
        <row r="76">
          <cell r="B76" t="str">
            <v>Up-gradation of LV lines at Ngatshang</v>
          </cell>
        </row>
        <row r="77">
          <cell r="B77" t="str">
            <v>Extension of LV lines to new households under Mongar dzongkhag</v>
          </cell>
        </row>
        <row r="78">
          <cell r="B78" t="str">
            <v>Construction of AAAC line from KHP to Gyelpozhing</v>
          </cell>
        </row>
        <row r="90">
          <cell r="B90" t="str">
            <v>Construction 7 km  of 33kV ACSR DoG  line at Banagoenpa( Dungmin) to interconnect the Dechenling feeder and Yurung Feeder.</v>
          </cell>
        </row>
        <row r="91">
          <cell r="B91" t="str">
            <v>Construction of 11kV  ACSR Rabbit  line for about 1.5km and 125kVA   Pole mounted substation for ESD, colony.</v>
          </cell>
        </row>
        <row r="92">
          <cell r="B92" t="str">
            <v>Installation of 33kV ARCB on Khar/Wamrong /Dungmin lines</v>
          </cell>
        </row>
        <row r="93">
          <cell r="B93" t="str">
            <v>Construction of 11kV  DoG  line for about 1km from Barma Chemicals Pvt.Ltd substation to  Denchi, and construction of  33/11kV,2X2.5MVA  at Denchi.</v>
          </cell>
        </row>
        <row r="94">
          <cell r="B94" t="str">
            <v xml:space="preserve">Construction of 11kV  underground   cable for about 4km </v>
          </cell>
        </row>
        <row r="95">
          <cell r="B95" t="str">
            <v xml:space="preserve">Package Substation( 3X500kVA ) at Denchi </v>
          </cell>
        </row>
        <row r="96">
          <cell r="B96" t="str">
            <v>Up-gradation of 33/0.240kV, 25kVA substations to 33/0.415kV, 63kVA substations at Dungmin &amp; Chimong Geogs (2 nos. substations)</v>
          </cell>
        </row>
        <row r="97">
          <cell r="B97" t="str">
            <v>Installation of additional Transformers (33/0.415kV, 63kVA) at Domkhar, Yallang &amp; Khar</v>
          </cell>
        </row>
        <row r="98">
          <cell r="B98" t="str">
            <v>Construction  of  2.5km 33kV DoG ACSR from lower Khinadang to Pangthang to form ring  main.</v>
          </cell>
        </row>
        <row r="99">
          <cell r="B99" t="str">
            <v xml:space="preserve">Construction of 7km 33kV ,DoG ACSR from Maendi to  Guyum to interconnect  Tsebar feeder and Yurung feeder. </v>
          </cell>
        </row>
        <row r="100">
          <cell r="B100" t="str">
            <v>Installation of HT meter at Banagoenpa and at Gongue</v>
          </cell>
        </row>
        <row r="101">
          <cell r="B101" t="str">
            <v>Installation of RMU at Banagoenpa  at junction of Tsebar , Denchenling and yurung Feeder and at junction of Nanglam( Babta) Denchenling and  Choekorling junction.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inancing for capital works"/>
      <sheetName val="HO"/>
      <sheetName val="TCD &amp; TWing"/>
      <sheetName val="TD"/>
      <sheetName val="PSD"/>
      <sheetName val="DCSD"/>
      <sheetName val="RED"/>
      <sheetName val="deposit work"/>
      <sheetName val="vehicle replacement"/>
      <sheetName val="BPC Plan works"/>
    </sheetNames>
    <sheetDataSet>
      <sheetData sheetId="0">
        <row r="29">
          <cell r="D29">
            <v>767.45</v>
          </cell>
        </row>
      </sheetData>
      <sheetData sheetId="1" refreshError="1"/>
      <sheetData sheetId="2" refreshError="1"/>
      <sheetData sheetId="3" refreshError="1"/>
      <sheetData sheetId="4" refreshError="1"/>
      <sheetData sheetId="5">
        <row r="15">
          <cell r="B15" t="str">
            <v>Construction of 11/0.4 kV, 250 kVA substation at Dekiling</v>
          </cell>
        </row>
        <row r="90">
          <cell r="B90" t="str">
            <v>Construction of LV Line at Nabar new settlement</v>
          </cell>
        </row>
        <row r="91">
          <cell r="B91" t="str">
            <v>Construction of 25 kVA, 33/0.415Kv Substation at Nabar new settlement.</v>
          </cell>
        </row>
        <row r="92">
          <cell r="B92" t="str">
            <v>Construction of LV Line at Nabar new settlement</v>
          </cell>
        </row>
        <row r="94">
          <cell r="B94" t="str">
            <v>RMU Installation at Gangzur.</v>
          </cell>
        </row>
        <row r="95">
          <cell r="B95" t="str">
            <v xml:space="preserve">Extension of LV line in and around Namdroeling Goenpa </v>
          </cell>
        </row>
        <row r="109">
          <cell r="B109" t="str">
            <v>Construction of 1000KVA USS in Mongar</v>
          </cell>
        </row>
        <row r="110">
          <cell r="B110" t="str">
            <v>Construction of dedicated 11kV feeder from Khalangzey to Gyelposhing (to cover power extension to the villages) - Composite line</v>
          </cell>
        </row>
        <row r="111">
          <cell r="B111" t="str">
            <v>Installation of LBS at T-offs</v>
          </cell>
        </row>
        <row r="112">
          <cell r="B112" t="str">
            <v>Up-gradation of LV lines at Ngatshang</v>
          </cell>
        </row>
        <row r="113">
          <cell r="B113" t="str">
            <v>Extension of LV lines to new households underMongar dzongkhag</v>
          </cell>
        </row>
        <row r="114">
          <cell r="B114" t="str">
            <v>Construction of AAAC line from KHP to Gyelpozhing</v>
          </cell>
        </row>
        <row r="115">
          <cell r="B115" t="str">
            <v>DG Set (spill over)</v>
          </cell>
        </row>
        <row r="116">
          <cell r="B116" t="str">
            <v>Purchase of RMU( 2 nos)</v>
          </cell>
        </row>
        <row r="142">
          <cell r="B142" t="str">
            <v>Extension of LV ABC line in and around Pema Gatshel (1.5km)</v>
          </cell>
        </row>
        <row r="224">
          <cell r="B224" t="str">
            <v>Electrification of Raynang daza village under Lauri Gewog (Fill in RE)</v>
          </cell>
        </row>
        <row r="225">
          <cell r="B225" t="str">
            <v>LT extension to new house hold at S/J, Bangtar &amp; Diafarm(RE-fill in)</v>
          </cell>
        </row>
        <row r="226">
          <cell r="B226" t="str">
            <v>LT extension to new house hold at Ngalamg(RE-Fill in)</v>
          </cell>
        </row>
        <row r="227">
          <cell r="B227" t="str">
            <v>Upgradation of old LT ACSR Squrrel/Rabbit conductors with LV ABC at S/ongkhar &amp; Orong</v>
          </cell>
        </row>
        <row r="228">
          <cell r="B228" t="str">
            <v>Construction of dedicated Dzong feeder with 11 kV HV ABC cable on existing 11 kV poles as double circuit lie.</v>
          </cell>
        </row>
        <row r="229">
          <cell r="B229" t="str">
            <v>Providing of power supply to new Nganglam Check Post</v>
          </cell>
        </row>
        <row r="230">
          <cell r="B230" t="str">
            <v>Providing power supply to TPO(BPC) Colony, Gayzonr , Dewathang</v>
          </cell>
        </row>
        <row r="231">
          <cell r="B231" t="str">
            <v>Supply of RMU( 11 k 1 nos)</v>
          </cell>
        </row>
        <row r="232">
          <cell r="B232" t="str">
            <v>Purchase of DG set -spill over</v>
          </cell>
        </row>
        <row r="292">
          <cell r="B292" t="str">
            <v>Improvement of LT Lines of Manthong Substation at Kanglung along with conversion of ACSR Squirrel/Rabbit conductor with LV ABC conductor</v>
          </cell>
        </row>
        <row r="293">
          <cell r="B293" t="str">
            <v>LV extension to new customer (Re-fill in)</v>
          </cell>
        </row>
        <row r="294">
          <cell r="B294" t="str">
            <v xml:space="preserve"> Improvement of 11kV Khaling Line from Khaling to Wamrong (2nd Phase)</v>
          </cell>
        </row>
        <row r="295">
          <cell r="B295" t="str">
            <v>Up-gradation of 500kVA substation with 750kVA Package substation near Royal Guest House, Trashigang</v>
          </cell>
        </row>
        <row r="296">
          <cell r="B296" t="str">
            <v xml:space="preserve">Up-gradation of 315kVA substation with 750kVA Package near Kanglung College </v>
          </cell>
        </row>
        <row r="297">
          <cell r="B297" t="str">
            <v xml:space="preserve"> Construction of 11kV RMU at FP structure at Trashigang, Khaling and Rangjung</v>
          </cell>
        </row>
        <row r="298">
          <cell r="B298" t="str">
            <v>Purchase of 3 nos of single phase 125 kVA transformer at Merak</v>
          </cell>
        </row>
        <row r="299">
          <cell r="B299" t="str">
            <v>Purchase of  DG set(Spill over)</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BSTRACT"/>
      <sheetName val="RE Fill in"/>
      <sheetName val="Dist Lines &amp; Substations"/>
      <sheetName val="TOOLS"/>
      <sheetName val="PLANTS &amp; EQUIPMENT"/>
      <sheetName val="LAND &amp; RoW"/>
      <sheetName val="BUILDING"/>
      <sheetName val="Other Civil Works"/>
      <sheetName val="Office Equipment incl Furniture"/>
      <sheetName val="Embedded Generation"/>
      <sheetName val="Diesel Generating Set"/>
      <sheetName val="Computers &amp; Peripherals"/>
      <sheetName val="CUSTOMER METERS"/>
      <sheetName val="METERS IN DIST SYSTEM"/>
      <sheetName val="METER READING DEVICE"/>
      <sheetName val="VEHICLE"/>
    </sheetNames>
    <sheetDataSet>
      <sheetData sheetId="0" refreshError="1"/>
      <sheetData sheetId="1" refreshError="1"/>
      <sheetData sheetId="2" refreshError="1">
        <row r="32">
          <cell r="C32">
            <v>1.5</v>
          </cell>
        </row>
        <row r="57">
          <cell r="G57" t="str">
            <v>Many of the existing steel tubuler poles are rusted and needs repainting to prolong its service utility and also for safety reasons.</v>
          </cell>
        </row>
        <row r="58">
          <cell r="G58" t="str">
            <v xml:space="preserve">A portion of 11 kV line to Dungkhar was realigned long time back but the old line is still there which needs to be dismantled and taken out from the asset. </v>
          </cell>
        </row>
        <row r="59">
          <cell r="G59" t="str">
            <v>The lines with squirrel conductor are overloaded and not safe. Therefore, there is requirement for reconductoring.</v>
          </cell>
        </row>
        <row r="61">
          <cell r="C61">
            <v>1.75</v>
          </cell>
          <cell r="D61">
            <v>0.6</v>
          </cell>
          <cell r="E61">
            <v>1.1000000000000001</v>
          </cell>
          <cell r="F61">
            <v>0.6</v>
          </cell>
        </row>
        <row r="64">
          <cell r="G64" t="str">
            <v>To replace the overloaded transformers and provide safe substation in congested township area.</v>
          </cell>
        </row>
        <row r="65">
          <cell r="G65" t="str">
            <v>To replace existing OH lines in township area</v>
          </cell>
        </row>
        <row r="66">
          <cell r="G66" t="str">
            <v>This is to be installed at Drameytse at T off of  33 kV line from Drameytse to Narang and Baging and Balam</v>
          </cell>
        </row>
        <row r="67">
          <cell r="G67" t="str">
            <v>The up-gradation of 250kVA School substation has felt necessary since the school has been upgraded to College  as it is the only substation which caters the load College and nearby area. The transformer was installed long time back and many new infrastructures have come up after upgradation of school to college  . The transformer is likely to run out of capacity soon and may not be able to cater the load. Further, the gyelposhing town  wants to extend town to this area and it is felt necessary to convert the Overhead LT line networks to underground system to enhance the reliability and minimize the hazards and space congestion in future.</v>
          </cell>
        </row>
        <row r="68">
          <cell r="G68" t="str">
            <v>to identify and isolate the faulty feeder immediately</v>
          </cell>
        </row>
        <row r="69">
          <cell r="G69" t="str">
            <v>replacement of defective switches with new set</v>
          </cell>
        </row>
        <row r="70">
          <cell r="G70" t="str">
            <v>to replace existing OH lines in township area</v>
          </cell>
        </row>
        <row r="71">
          <cell r="G71" t="str">
            <v>This is for installation of additional  2.5MVA  substation at 33/11kV  Khalazine SS, construction of 33/11kV ss at Limithang for Industrial area  and upgradation works for reconductoring of existing 11 KV lines from Khalazine to Limithang and Chali to Tsakaling by DOG conductor.</v>
          </cell>
        </row>
        <row r="72">
          <cell r="G72" t="str">
            <v>Transformers need to be replaced during the time of failure and emergency case and to keep in stock, a provisional budget is being proposed annually.</v>
          </cell>
        </row>
        <row r="79">
          <cell r="C79">
            <v>16.73</v>
          </cell>
          <cell r="D79">
            <v>28.8</v>
          </cell>
          <cell r="E79">
            <v>31.8</v>
          </cell>
          <cell r="F79">
            <v>13.5</v>
          </cell>
        </row>
        <row r="90">
          <cell r="G90" t="str">
            <v>To interconnect the  yurung and Dechling feeder  to have two sources for the area feeds by these two feeder.</v>
          </cell>
        </row>
        <row r="91">
          <cell r="G91" t="str">
            <v xml:space="preserve">To supply the power to ESD, Colony </v>
          </cell>
        </row>
        <row r="92">
          <cell r="G92" t="str">
            <v>To improve reliabilty by restoring the temporary/transient faults instantly,shifted from 2018 investment plan.</v>
          </cell>
        </row>
        <row r="93">
          <cell r="G93" t="str">
            <v xml:space="preserve"> To temporary  feed the  power to  Denchi  Dzong  500kVAtill the  33/11 kV substation commissioned  and later develop  into  ring main supply to  POP feeder,as  it is only MV customers  feeders and and  contribute  hiughest revenue to ESD pemagatshel.</v>
          </cell>
        </row>
        <row r="94">
          <cell r="G94" t="str">
            <v>The proposed HV ABC  over head lines  at  Denchi has been  coverted to   UG, in consultation with Dzongkhag Engineer( Expecting to do in  cost sharing Basis  in contruction of Cable Trench )</v>
          </cell>
        </row>
        <row r="95">
          <cell r="G95" t="str">
            <v>To  cater the load at Denchi  Town.</v>
          </cell>
        </row>
        <row r="96">
          <cell r="G96" t="str">
            <v>Public of two geogs are provided 3phase machineries from the Forest &amp; Agriculture Ministry requiring 3phase power supply from BPC side, so the existing 1phase sustations are proposed for 3phase substations.</v>
          </cell>
        </row>
        <row r="97">
          <cell r="G97" t="str">
            <v>These areas have potential for growth, however to further justify the susbtations parameters are not taken. The justification will be submitted as soon as I get back to station.</v>
          </cell>
        </row>
        <row r="98">
          <cell r="G98" t="str">
            <v>To  form the Ring Main  within the Nananong Feeder,</v>
          </cell>
        </row>
        <row r="99">
          <cell r="G99" t="str">
            <v>To interconnect the   the Yurung and Nanong Feeder,  and develp into  ring system.</v>
          </cell>
        </row>
        <row r="100">
          <cell r="G100" t="str">
            <v>For HT metering at  gondue,  for recording the energy sell to  Gondue ( mongar) and   at Bainagoenpa ( junction of interconnection between  Dechenling feeder and  Yurung Feeder)</v>
          </cell>
        </row>
        <row r="101">
          <cell r="G101" t="str">
            <v>To install at  Bainagoenpa at the junction of  Denchiling, yurung and Tsebar feeder  and at junction of Choekerling and Dechling</v>
          </cell>
        </row>
        <row r="160">
          <cell r="B160" t="str">
            <v>Construction of 33/0.415 kV, 250 kVA Substation with Chain link fencing at Deothang Shedra.</v>
          </cell>
          <cell r="G160" t="str">
            <v>To meet the power demand of Shedra which has been expanded and adjoining villages where many new building construction  has come up.</v>
          </cell>
        </row>
        <row r="161">
          <cell r="B161" t="str">
            <v>Construction of underground system with XLPE cables and Unitised substations in Upper Market, S/Jong &amp; Deothang</v>
          </cell>
          <cell r="G161" t="str">
            <v>Conversion  of OH distribution network in thromde area with UG network for improvemen tof safety, reliability &amp; solve RoW issues due to congestion due to construction of new buildings.</v>
          </cell>
        </row>
        <row r="162">
          <cell r="B162" t="str">
            <v>Reconductoring of old LV ACSR lines with LV ABC lines at S/jongkhar, Orong geogs</v>
          </cell>
          <cell r="G162" t="str">
            <v>To improve safety and reliability of power supply &amp; to meet increased load demand of the area.</v>
          </cell>
        </row>
        <row r="163">
          <cell r="B163" t="str">
            <v>Installation of ARCB &amp; Fault locators in MV lines</v>
          </cell>
          <cell r="G163" t="str">
            <v>Automation of Switching &amp; Control in MV network</v>
          </cell>
        </row>
        <row r="164">
          <cell r="B164" t="str">
            <v>Interconnection of MV Feeders from 132/33/11 kV Substation</v>
          </cell>
          <cell r="G164" t="str">
            <v>For interconnection of 33 kV lines with 132/33 kV substation of Deothang, Nangkhor, Nganglam  &amp; Kanglung for improvement of reliability</v>
          </cell>
        </row>
        <row r="165">
          <cell r="B165" t="str">
            <v>Installation of LA, LBS/ABS, MCCB and improvement of Earthing system in old MV lines and Substations.</v>
          </cell>
          <cell r="G165" t="str">
            <v>To improve safety of man and machineries, equipments</v>
          </cell>
        </row>
        <row r="166">
          <cell r="B166" t="str">
            <v>Upgradation of over loaded distribution Substations</v>
          </cell>
          <cell r="G166" t="str">
            <v>To meet the increased load demand &amp; improve quality of power supply</v>
          </cell>
        </row>
        <row r="167">
          <cell r="B167" t="str">
            <v>Fencing of Substation in Nganglam Town (2 nos.)</v>
          </cell>
          <cell r="G167" t="str">
            <v>To improve safety &amp; security</v>
          </cell>
        </row>
        <row r="168">
          <cell r="B168" t="str">
            <v xml:space="preserve">Upgradation of LV lines (1ph-3ph &amp; 50sqmm-4x95/120sqmm) ABC </v>
          </cell>
          <cell r="G168" t="str">
            <v>To meet the increased load demand of the area &amp; to facilitate proper balancing of load with the construction of new buildings.</v>
          </cell>
        </row>
        <row r="169">
          <cell r="B169" t="str">
            <v>Reconductoring of 11 kV RABBIT lines from Deothang 132 kV substation to Samdrup Jongkhar with ACSR (DOG) conductor  (15 km).</v>
          </cell>
          <cell r="G169" t="str">
            <v>To improve safety,  security &amp; quality of power supply</v>
          </cell>
        </row>
        <row r="170">
          <cell r="B170" t="str">
            <v>Replacement of LV ACSR conductors with LV ABC line at Diafm (Langchenphu and adjoining places)</v>
          </cell>
          <cell r="G170" t="str">
            <v>To improve safety &amp; security &amp; quality of power supply</v>
          </cell>
        </row>
        <row r="171">
          <cell r="B171" t="str">
            <v>Replacement of ACSR conductors with LV ABC line at Deothang area</v>
          </cell>
          <cell r="G171" t="str">
            <v>To improve safety &amp; security &amp; quality of power supply</v>
          </cell>
        </row>
        <row r="172">
          <cell r="B172" t="str">
            <v>Replacement of LT Pillars with 250 Amps MCCB fitted, outgoing 12 Nos. HRC fuse at Phuntshothang, Pemathang &amp; Samdrup Cholling &amp; in Nganglham and S/jongkhar area</v>
          </cell>
          <cell r="G172" t="str">
            <v>To improve safety &amp; security &amp; quality of power supply</v>
          </cell>
        </row>
        <row r="173">
          <cell r="B173" t="str">
            <v>Interconnection of MV feeders between Gomdar and Kangpara and Martshala</v>
          </cell>
          <cell r="G173" t="str">
            <v>For improvement of reliability of power supply to the area</v>
          </cell>
        </row>
        <row r="174">
          <cell r="B174" t="str">
            <v>Construction of dedicated Dzong feeder with 11 kV HV ABC Cable on existing 11 kV Poles as double circuit line.</v>
          </cell>
          <cell r="G174" t="str">
            <v>To improve supply reliability to Dzong area</v>
          </cell>
        </row>
        <row r="175">
          <cell r="B175" t="str">
            <v>Providing of power supply to TPO(BPC) Colony at Gayzor, Dewathang</v>
          </cell>
          <cell r="G175" t="str">
            <v>To provide power supply to TPO colony</v>
          </cell>
        </row>
        <row r="176">
          <cell r="B176" t="str">
            <v>Providing of power supply to new Nganglam Check Post</v>
          </cell>
          <cell r="G176" t="str">
            <v xml:space="preserve">To provide ppower supply to New Nganglam Checkpost &amp; Quarantine Workshop. </v>
          </cell>
        </row>
        <row r="177">
          <cell r="B177" t="str">
            <v>Installation of 2 Nos. Ring Main Unit (RMUs) at Dewathang.</v>
          </cell>
          <cell r="G177" t="str">
            <v>At present, the 11 kV back up feeder for Samdrup Jongkhar Thromdey from Dewathang have just either LBS/GO switches or directly terminated to the spur lines. To improve the operational efficiency &amp; for safety of the line personnels, 2 Nos. 11 kV RMUs are felt necesarry to be installed at place where 2 or 3 LBS/GO Switch are used at the same location. Hence, proposed for installation 1 RMU at Dewathang-Samdrup Jongkhar-Reshore &amp; 1 at Ngelang-Baazar-Rekhay T-off points.</v>
          </cell>
        </row>
        <row r="178">
          <cell r="B178" t="str">
            <v>Extension &amp; termination of 33 kV Motanga feeder to 33/11 KV Substation</v>
          </cell>
          <cell r="G178" t="str">
            <v>Currently, 33/11 kV Substation has only 1-33 kV Feeder. 33 kV Motanga Feeder  constructed as a backup feeder in 2013. However, it is found to be not terminated to 33/11 kV Substation because of ROW issues and around 300m of line needs to be extended. 132/33 kV Motanga Substation is currently being constructed &amp; expected to be commissioned in 2018.</v>
          </cell>
        </row>
        <row r="179">
          <cell r="B179" t="str">
            <v xml:space="preserve">Construction of LT Ring system between adjoining substations under Samdrup Jongkhar Thromdey &amp; satelite towns </v>
          </cell>
          <cell r="G179" t="str">
            <v>At present, LT networks in upper  SJ Thromdey &amp; other satellite downs doesn’t have any provision for extension of LT supply to the customers fed from a particular substation if any of the distribution substation fails. The facility for interconnection between two distribution substations would greatly enhance the reliability of power supply without having to wait for replacement of damaged parts or transformers for restoration of power supply to the customers fed from a particular substation. Hence, proposed for construction of LT ring network system</v>
          </cell>
        </row>
        <row r="180">
          <cell r="B180" t="str">
            <v xml:space="preserve">Installation of USS incl. MV line extensions &amp; LV lines witin Thromdey area </v>
          </cell>
          <cell r="G180" t="str">
            <v xml:space="preserve">With the approval of Thromdey LAPs, construction of new buildings have now started within the extended Thromdey area. So, to provide provide power supply to the newly constructed building in the extended Thromdey area at Dewathang and to share the increased load demand of the area to avoid overloading, phase wise construction of new susbstation is required. </v>
          </cell>
        </row>
        <row r="181">
          <cell r="B181" t="str">
            <v>Construction of Control Room Building including control panels for 33/11 kV  Substation at Jomotsangkha</v>
          </cell>
          <cell r="G181" t="str">
            <v>The 2.5 MVA, 33/11 kV Substation at Jomotsangkha doesn't have proper control system/protection equipment installed. Therfore, to enhance the reliability of power supply to the Langchenphug Gewog under Jomotsangkhag drunkhag, control room building is required to be constructed along with  control panels/breakers.</v>
          </cell>
        </row>
        <row r="182">
          <cell r="B182" t="str">
            <v xml:space="preserve">Construction  of separate feeders for Martshala, Samrang, Martang(Dewathang) &amp; Phuntshothang from upcoming Phuntshothang 132 kV Substation  </v>
          </cell>
          <cell r="G182" t="str">
            <v xml:space="preserve">The 132 kV Phuntshothang substation at Samdrupcholing is expected to be commissioned in 2019. Hence, to enhance the reliability of power supply to Samdrupcholing &amp; Jomotsangkha Dungkhag, current 33 kV Bangtar feeder have  to be bifurcated &amp; tap from Phuntshothang SS. </v>
          </cell>
        </row>
        <row r="224">
          <cell r="B224" t="str">
            <v>Improvement &amp; up gradation of old LV ACSR bare conductor with LV ABC conductor</v>
          </cell>
          <cell r="G224" t="str">
            <v>We workout the balance amount of Nu.2.786 million from the budget of FY-2016 to 2018 and same is Re-appropriation in FY 2021 for improvement of LT Network under Wamrong dungkhag.Detail workouts is in Annexure-TG</v>
          </cell>
        </row>
        <row r="225">
          <cell r="B225" t="str">
            <v xml:space="preserve">Improvement &amp; upgradation of MV lines (33kV &amp; 11kV) </v>
          </cell>
          <cell r="G225" t="str">
            <v>We workout the balance amount of Nu.13.261 million from the planned budget for FY 2016 to 2018 and Nu.5 million is Re-appropriation for FY 2021 for extension of 11kV thungkhar line to interconnect with Gomdar line of ESD S/jongkhar. Further the balance amount is proposed for procurement of package substation for Wamrong, Khaling and Rangjung town.</v>
          </cell>
        </row>
        <row r="226">
          <cell r="B226" t="str">
            <v>Construction of dedicated 11kV line from Chenary to Rangjung PH</v>
          </cell>
          <cell r="G226" t="str">
            <v>We felt the work is not required and hence the proposed amount of Nu.8.28 million is proposed for Re-appropriation for purchase of package substation.</v>
          </cell>
        </row>
        <row r="227">
          <cell r="B227" t="str">
            <v>Procurement and installation of 750kVA at Kanglung college</v>
          </cell>
          <cell r="G227" t="str">
            <v>The workout balance amount  from Sl.1-3 is proposed for purchase and installation of package substation for Wamrong, Khaling and Rangjung town and prioritize the budget for FY 2019-2021 with total cost of Nu.3.5 respectively.Detail workouts and justification is in Annexure-TG.</v>
          </cell>
        </row>
        <row r="228">
          <cell r="B228" t="str">
            <v>Loop in of 33kV Yangtse line into 33/11kV Chenary substation</v>
          </cell>
          <cell r="G228" t="str">
            <v>The work is proposed to enhance the reliable power source since the Kurlung substation is going to commission in FY 2018.</v>
          </cell>
        </row>
        <row r="229">
          <cell r="B229" t="str">
            <v>Procurement and installation of 33kV VCB panel for 33kV Marek-Sakteng line at Rangjung feeder.</v>
          </cell>
          <cell r="G229" t="str">
            <v>A sum of Nu.1.5 million is proposed for purchase of 33kV VCB panel for Rangjung PH.At present two feeder namely Bartsham and Merk-Sakteng feeder is feed from one breaker and it causes lots of inconveniences during operation and compromise reliability of supply during fault.</v>
          </cell>
        </row>
        <row r="230">
          <cell r="C230">
            <v>7</v>
          </cell>
          <cell r="D230">
            <v>19.276077000000001</v>
          </cell>
          <cell r="E230">
            <v>11</v>
          </cell>
          <cell r="F230">
            <v>13.266</v>
          </cell>
        </row>
        <row r="234">
          <cell r="B234" t="str">
            <v xml:space="preserve">Arrangement of 33 kV LILO circuit through Breakers in Chenary control room to enable additional supply source for Trashiyangtse Dzongkhag </v>
          </cell>
          <cell r="G234" t="str">
            <v>This arrangement will enable alternative supply source for Trashiyangtse Dzongkhag</v>
          </cell>
        </row>
        <row r="235">
          <cell r="B235" t="str">
            <v>Construction of Interconnection line from Womangna 33kV line to Geog Centre</v>
          </cell>
          <cell r="G235" t="str">
            <v>This arrangement will improve the relaibility supply for the Bumdeling Geog and Wominang Village.</v>
          </cell>
        </row>
        <row r="236">
          <cell r="B236" t="str">
            <v>Installation of FPI (Fault Passage Indicators) and sectionalizer equipments on all HV feeders under ESD Trashiyangtse</v>
          </cell>
          <cell r="G236" t="str">
            <v>With the increasing number of Line lengths and transformers  under the Division, fault finding operation during the time of line fault is becoming intensively difficult for the Division. Installation of such equipments in our distribution system will reduce outages hours and improve our reliability (SAIDI &amp; SAIFI)</v>
          </cell>
        </row>
        <row r="237">
          <cell r="B237" t="str">
            <v>Construction of 33/11 kV step down transformer at Jamkhardang and build 1 km 11 kV line to connect Jamkhar Gewog independently on the 33 Kv system from Chenary - Doksum 33 kV In-Comer Feeder</v>
          </cell>
          <cell r="G237" t="str">
            <v>Currently, power supply to Jamkhar Gewog is drawn from 11 kV line, coming all the way from Chenary through Yangner Gewog to Jamkhar. Resulting into frequent feeder outages. This construction will improve system reliability for Jamkhar Gewog and at the same time reduce system losses due to long 11 kV line length.</v>
          </cell>
        </row>
        <row r="238">
          <cell r="B238" t="str">
            <v>Construction of 33kV HT at Binangkhar for the connection of 33kV HT line of Binangkhar with 33kV HT line of KHEL and Up gradation of ACSR Rabbit conductor to ACSR Dog conductor from Binangkhar Transformer to Shakpa Tapping point.</v>
          </cell>
          <cell r="G238" t="str">
            <v>This arrangement will enable alternative supply source for Trashiyangtse Dzongkhag</v>
          </cell>
        </row>
        <row r="239">
          <cell r="B239" t="str">
            <v>Construction of LT link between the Distribution Substation around the Yangtse Town.</v>
          </cell>
          <cell r="G239" t="str">
            <v>The construction of Ring Line within the Distribution Substation under Yangtse Town will improve supply relaibility.</v>
          </cell>
        </row>
        <row r="240">
          <cell r="B240" t="str">
            <v>Additional of 250kVA distribution transformer in Tshenkharla Substation.</v>
          </cell>
          <cell r="G240" t="str">
            <v>This will improve the supply relaibility (n-1).</v>
          </cell>
        </row>
        <row r="242">
          <cell r="B242" t="str">
            <v>Up-Gradation of "ACSR Rabbit" to "ACSR Dog" conductor for 33 kV Sub-Feeder line  South Bayling Transformer to Yangtse Seip Transformer (3.2 Km)</v>
          </cell>
          <cell r="G242" t="str">
            <v>Currently there is a bottle neck of 3.2 Km line with Rabbit conductor in the middle of the Feeder line</v>
          </cell>
        </row>
        <row r="243">
          <cell r="B243" t="str">
            <v>Improvement of LV ABC lines under Khamdang and Ramjar Service Center, where most of the pole fittings and other line accessories are not in proper place.</v>
          </cell>
          <cell r="G243" t="str">
            <v>During the time of constructing LV network under Khamdang &amp; Ramjar Gewog, lots of sub-standard (Modified) line fittings and other accessories are used. As a result there is frequent LV line outages in this Gewog.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M52"/>
  <sheetViews>
    <sheetView workbookViewId="0">
      <selection sqref="A1:XFD1048576"/>
    </sheetView>
  </sheetViews>
  <sheetFormatPr defaultRowHeight="15"/>
  <cols>
    <col min="1" max="1" width="7.7109375" customWidth="1"/>
    <col min="2" max="2" width="55.140625" customWidth="1"/>
    <col min="3" max="3" width="21.28515625" customWidth="1"/>
    <col min="4" max="4" width="23.140625" style="3" customWidth="1"/>
    <col min="5" max="5" width="21.140625" customWidth="1"/>
    <col min="6" max="6" width="38.7109375" customWidth="1"/>
  </cols>
  <sheetData>
    <row r="1" spans="1:13" ht="28.5" customHeight="1">
      <c r="A1" s="64" t="s">
        <v>0</v>
      </c>
      <c r="B1" s="64"/>
      <c r="C1" s="64"/>
      <c r="D1" s="64"/>
      <c r="E1" s="64"/>
      <c r="F1" s="64"/>
      <c r="G1" s="2"/>
      <c r="H1" s="2"/>
      <c r="I1" s="2"/>
      <c r="J1" s="2"/>
      <c r="K1" s="2"/>
      <c r="L1" s="2"/>
      <c r="M1" s="2"/>
    </row>
    <row r="2" spans="1:13" ht="31.5" customHeight="1" thickBot="1">
      <c r="A2" s="65" t="s">
        <v>1</v>
      </c>
      <c r="B2" s="65"/>
      <c r="C2" s="65"/>
      <c r="D2" s="65"/>
      <c r="E2" s="65"/>
      <c r="F2" s="65"/>
      <c r="G2" s="1"/>
      <c r="H2" s="1"/>
      <c r="I2" s="1"/>
    </row>
    <row r="3" spans="1:13" ht="41.25" customHeight="1">
      <c r="A3" s="43" t="s">
        <v>2</v>
      </c>
      <c r="B3" s="39" t="s">
        <v>3</v>
      </c>
      <c r="C3" s="39" t="s">
        <v>4</v>
      </c>
      <c r="D3" s="40" t="s">
        <v>6</v>
      </c>
      <c r="E3" s="44" t="s">
        <v>7</v>
      </c>
      <c r="F3" s="38" t="s">
        <v>5</v>
      </c>
    </row>
    <row r="4" spans="1:13" s="12" customFormat="1" ht="24" customHeight="1">
      <c r="A4" s="72" t="s">
        <v>12</v>
      </c>
      <c r="B4" s="73"/>
      <c r="C4" s="73"/>
      <c r="D4" s="73"/>
      <c r="E4" s="73"/>
      <c r="F4" s="74"/>
      <c r="G4" s="13"/>
      <c r="H4" s="13"/>
      <c r="I4" s="13"/>
      <c r="J4" s="13"/>
      <c r="K4" s="13"/>
      <c r="L4" s="13"/>
      <c r="M4" s="13"/>
    </row>
    <row r="5" spans="1:13" ht="47.25" customHeight="1">
      <c r="A5" s="36">
        <v>1</v>
      </c>
      <c r="B5" s="4" t="s">
        <v>47</v>
      </c>
      <c r="C5" s="63" t="s">
        <v>52</v>
      </c>
      <c r="D5" s="4">
        <v>7.5780000000000003</v>
      </c>
      <c r="E5" s="8">
        <v>6.4569999999999999</v>
      </c>
      <c r="F5" s="37" t="s">
        <v>46</v>
      </c>
    </row>
    <row r="6" spans="1:13" ht="57.75" customHeight="1">
      <c r="A6" s="36">
        <v>2</v>
      </c>
      <c r="B6" s="4" t="s">
        <v>30</v>
      </c>
      <c r="C6" s="28">
        <v>2016</v>
      </c>
      <c r="D6" s="4">
        <v>10.692</v>
      </c>
      <c r="E6" s="10">
        <v>6.2319065699999996</v>
      </c>
      <c r="F6" s="45" t="s">
        <v>29</v>
      </c>
    </row>
    <row r="7" spans="1:13" ht="52.5" customHeight="1">
      <c r="A7" s="36">
        <v>3</v>
      </c>
      <c r="B7" s="7" t="s">
        <v>8</v>
      </c>
      <c r="C7" s="29">
        <v>2016</v>
      </c>
      <c r="D7" s="4">
        <v>2.7280000000000002</v>
      </c>
      <c r="E7" s="10">
        <v>1.98729917</v>
      </c>
      <c r="F7" s="37" t="s">
        <v>31</v>
      </c>
    </row>
    <row r="8" spans="1:13" ht="45.75" customHeight="1">
      <c r="A8" s="36">
        <v>4</v>
      </c>
      <c r="B8" s="7" t="s">
        <v>9</v>
      </c>
      <c r="C8" s="29">
        <v>2016</v>
      </c>
      <c r="D8" s="4">
        <v>1.069</v>
      </c>
      <c r="E8" s="10">
        <v>0.7896349399999999</v>
      </c>
      <c r="F8" s="37" t="s">
        <v>54</v>
      </c>
    </row>
    <row r="9" spans="1:13" ht="40.5" customHeight="1">
      <c r="A9" s="36">
        <v>5</v>
      </c>
      <c r="B9" s="7" t="s">
        <v>10</v>
      </c>
      <c r="C9" s="29">
        <v>2016</v>
      </c>
      <c r="D9" s="4">
        <v>1.1850000000000001</v>
      </c>
      <c r="E9" s="10">
        <v>1.3304407</v>
      </c>
      <c r="F9" s="37" t="s">
        <v>53</v>
      </c>
    </row>
    <row r="10" spans="1:13" ht="47.25" customHeight="1">
      <c r="A10" s="36">
        <v>6</v>
      </c>
      <c r="B10" s="11" t="s">
        <v>11</v>
      </c>
      <c r="C10" s="29">
        <v>2016</v>
      </c>
      <c r="D10" s="30">
        <v>2.5830000000000002</v>
      </c>
      <c r="E10" s="10">
        <v>1.6352708200000001</v>
      </c>
      <c r="F10" s="37" t="s">
        <v>32</v>
      </c>
    </row>
    <row r="11" spans="1:13" ht="27.75" customHeight="1">
      <c r="A11" s="72" t="s">
        <v>13</v>
      </c>
      <c r="B11" s="73"/>
      <c r="C11" s="73"/>
      <c r="D11" s="73"/>
      <c r="E11" s="73"/>
      <c r="F11" s="74"/>
    </row>
    <row r="12" spans="1:13" ht="46.5" customHeight="1">
      <c r="A12" s="36">
        <v>1</v>
      </c>
      <c r="B12" s="7" t="s">
        <v>48</v>
      </c>
      <c r="C12" s="19" t="s">
        <v>23</v>
      </c>
      <c r="D12" s="8">
        <v>4.1829999999999998</v>
      </c>
      <c r="E12" s="28">
        <v>0</v>
      </c>
      <c r="F12" s="45" t="s">
        <v>55</v>
      </c>
    </row>
    <row r="13" spans="1:13" ht="45.75" customHeight="1">
      <c r="A13" s="36">
        <v>2</v>
      </c>
      <c r="B13" s="19" t="s">
        <v>49</v>
      </c>
      <c r="C13" s="31" t="s">
        <v>24</v>
      </c>
      <c r="D13" s="32">
        <v>3.4830000000000001</v>
      </c>
      <c r="E13" s="28">
        <v>0</v>
      </c>
      <c r="F13" s="45" t="s">
        <v>55</v>
      </c>
    </row>
    <row r="14" spans="1:13" ht="36" customHeight="1">
      <c r="A14" s="36">
        <v>3</v>
      </c>
      <c r="B14" s="19" t="s">
        <v>14</v>
      </c>
      <c r="C14" s="33" t="s">
        <v>18</v>
      </c>
      <c r="D14" s="10">
        <v>2.9870000000000001</v>
      </c>
      <c r="E14" s="28">
        <v>0</v>
      </c>
      <c r="F14" s="45" t="s">
        <v>55</v>
      </c>
    </row>
    <row r="15" spans="1:13" ht="30" customHeight="1">
      <c r="A15" s="36">
        <v>4</v>
      </c>
      <c r="B15" s="19" t="s">
        <v>15</v>
      </c>
      <c r="C15" s="33" t="s">
        <v>18</v>
      </c>
      <c r="D15" s="32">
        <v>4.93</v>
      </c>
      <c r="E15" s="28">
        <v>0</v>
      </c>
      <c r="F15" s="45" t="s">
        <v>56</v>
      </c>
    </row>
    <row r="16" spans="1:13" ht="52.5" customHeight="1">
      <c r="A16" s="36">
        <v>5</v>
      </c>
      <c r="B16" s="19" t="s">
        <v>16</v>
      </c>
      <c r="C16" s="29">
        <v>2017</v>
      </c>
      <c r="D16" s="14">
        <v>0.67800000000000005</v>
      </c>
      <c r="E16" s="28">
        <v>0.54200000000000004</v>
      </c>
      <c r="F16" s="46" t="s">
        <v>34</v>
      </c>
    </row>
    <row r="17" spans="1:13" ht="40.5" customHeight="1">
      <c r="A17" s="36">
        <v>6</v>
      </c>
      <c r="B17" s="16" t="s">
        <v>17</v>
      </c>
      <c r="C17" s="29">
        <v>2017</v>
      </c>
      <c r="D17" s="15">
        <v>0.5</v>
      </c>
      <c r="E17" s="15">
        <v>0.5</v>
      </c>
      <c r="F17" s="37" t="s">
        <v>35</v>
      </c>
    </row>
    <row r="18" spans="1:13" ht="35.25" customHeight="1">
      <c r="A18" s="72" t="s">
        <v>19</v>
      </c>
      <c r="B18" s="73"/>
      <c r="C18" s="73"/>
      <c r="D18" s="73"/>
      <c r="E18" s="73"/>
      <c r="F18" s="74"/>
    </row>
    <row r="19" spans="1:13" s="17" customFormat="1" ht="33" customHeight="1">
      <c r="A19" s="34" t="s">
        <v>2</v>
      </c>
      <c r="B19" s="5" t="s">
        <v>3</v>
      </c>
      <c r="C19" s="5" t="s">
        <v>4</v>
      </c>
      <c r="D19" s="6" t="s">
        <v>21</v>
      </c>
      <c r="E19" s="9" t="s">
        <v>22</v>
      </c>
      <c r="F19" s="47" t="s">
        <v>5</v>
      </c>
    </row>
    <row r="20" spans="1:13" ht="36" customHeight="1">
      <c r="A20" s="36">
        <v>1</v>
      </c>
      <c r="B20" s="20" t="s">
        <v>20</v>
      </c>
      <c r="C20" s="29">
        <v>2016</v>
      </c>
      <c r="D20" s="21">
        <f>360745/1000000</f>
        <v>0.36074499999999998</v>
      </c>
      <c r="E20" s="21">
        <f>330452.18/1000000</f>
        <v>0.33045217999999998</v>
      </c>
      <c r="F20" s="37" t="s">
        <v>51</v>
      </c>
    </row>
    <row r="21" spans="1:13" ht="51.75" customHeight="1">
      <c r="A21" s="36">
        <v>2</v>
      </c>
      <c r="B21" s="22" t="s">
        <v>50</v>
      </c>
      <c r="C21" s="29">
        <v>2016</v>
      </c>
      <c r="D21" s="23">
        <f>1665000/1000000</f>
        <v>1.665</v>
      </c>
      <c r="E21" s="23">
        <f>1003248.71/1000000</f>
        <v>1.00324871</v>
      </c>
      <c r="F21" s="37" t="s">
        <v>36</v>
      </c>
    </row>
    <row r="22" spans="1:13" ht="39.75" customHeight="1">
      <c r="A22" s="36">
        <v>3</v>
      </c>
      <c r="B22" s="20" t="s">
        <v>25</v>
      </c>
      <c r="C22" s="29">
        <v>2016</v>
      </c>
      <c r="D22" s="21">
        <f>740692.37/1000000</f>
        <v>0.74069236999999999</v>
      </c>
      <c r="E22" s="21">
        <f>500052.47/1000000</f>
        <v>0.50005246999999997</v>
      </c>
      <c r="F22" s="48" t="s">
        <v>37</v>
      </c>
    </row>
    <row r="23" spans="1:13" ht="36.75" customHeight="1">
      <c r="A23" s="27">
        <v>4</v>
      </c>
      <c r="B23" s="24" t="s">
        <v>26</v>
      </c>
      <c r="C23" s="25">
        <v>2016</v>
      </c>
      <c r="D23" s="26">
        <f>165438.71/1000000</f>
        <v>0.16543870999999999</v>
      </c>
      <c r="E23" s="55">
        <f>84607.92/1000000</f>
        <v>8.4607920000000003E-2</v>
      </c>
      <c r="F23" s="37" t="s">
        <v>51</v>
      </c>
    </row>
    <row r="24" spans="1:13" ht="35.25" customHeight="1" thickBot="1">
      <c r="A24" s="49">
        <v>5</v>
      </c>
      <c r="B24" s="50" t="s">
        <v>27</v>
      </c>
      <c r="C24" s="51">
        <v>2017</v>
      </c>
      <c r="D24" s="52">
        <f>5789328.46/1000000</f>
        <v>5.7893284600000001</v>
      </c>
      <c r="E24" s="53">
        <f>2020330.47/1000000</f>
        <v>2.0203304699999998</v>
      </c>
      <c r="F24" s="54" t="s">
        <v>38</v>
      </c>
    </row>
    <row r="25" spans="1:13" ht="15.75">
      <c r="A25" s="57"/>
      <c r="B25" s="57"/>
      <c r="C25" s="57"/>
      <c r="D25" s="57"/>
      <c r="E25" s="57"/>
      <c r="F25" s="57"/>
    </row>
    <row r="26" spans="1:13" ht="27" customHeight="1" thickBot="1">
      <c r="A26" s="66" t="s">
        <v>28</v>
      </c>
      <c r="B26" s="67"/>
      <c r="C26" s="67"/>
      <c r="D26" s="67"/>
      <c r="E26" s="67"/>
      <c r="F26" s="68"/>
    </row>
    <row r="27" spans="1:13" s="18" customFormat="1" ht="41.25" customHeight="1">
      <c r="A27" s="43" t="s">
        <v>2</v>
      </c>
      <c r="B27" s="39" t="s">
        <v>3</v>
      </c>
      <c r="C27" s="39" t="s">
        <v>4</v>
      </c>
      <c r="D27" s="40" t="s">
        <v>6</v>
      </c>
      <c r="E27" s="44" t="s">
        <v>7</v>
      </c>
      <c r="F27" s="38" t="s">
        <v>5</v>
      </c>
    </row>
    <row r="28" spans="1:13" ht="29.25" customHeight="1">
      <c r="A28" s="69" t="s">
        <v>12</v>
      </c>
      <c r="B28" s="70"/>
      <c r="C28" s="70"/>
      <c r="D28" s="70"/>
      <c r="E28" s="70"/>
      <c r="F28" s="71"/>
    </row>
    <row r="29" spans="1:13" ht="51" customHeight="1">
      <c r="A29" s="36">
        <v>1</v>
      </c>
      <c r="B29" s="33" t="s">
        <v>39</v>
      </c>
      <c r="C29" s="29">
        <v>2016</v>
      </c>
      <c r="D29" s="58">
        <f>1353022.47/1000000</f>
        <v>1.35302247</v>
      </c>
      <c r="E29" s="58">
        <f>1415000/10000000</f>
        <v>0.14149999999999999</v>
      </c>
      <c r="F29" s="37" t="s">
        <v>43</v>
      </c>
    </row>
    <row r="30" spans="1:13" ht="41.25" customHeight="1">
      <c r="A30" s="36">
        <v>2</v>
      </c>
      <c r="B30" s="33" t="s">
        <v>40</v>
      </c>
      <c r="C30" s="29">
        <v>2016</v>
      </c>
      <c r="D30" s="58">
        <f>1716925/1000000</f>
        <v>1.716925</v>
      </c>
      <c r="E30" s="58">
        <f>1274751.46/10000000</f>
        <v>0.12747514599999998</v>
      </c>
      <c r="F30" s="37" t="s">
        <v>44</v>
      </c>
    </row>
    <row r="31" spans="1:13" ht="24.75" customHeight="1">
      <c r="A31" s="36">
        <v>3</v>
      </c>
      <c r="B31" s="33" t="s">
        <v>41</v>
      </c>
      <c r="C31" s="29">
        <v>2016</v>
      </c>
      <c r="D31" s="58">
        <f>1104000/10000000</f>
        <v>0.1104</v>
      </c>
      <c r="E31" s="58">
        <f>89712.24/10000000</f>
        <v>8.9712239999999999E-3</v>
      </c>
      <c r="F31" s="37" t="s">
        <v>45</v>
      </c>
    </row>
    <row r="32" spans="1:13" s="41" customFormat="1" ht="26.25" customHeight="1">
      <c r="A32" s="69" t="s">
        <v>13</v>
      </c>
      <c r="B32" s="70"/>
      <c r="C32" s="70"/>
      <c r="D32" s="70"/>
      <c r="E32" s="70"/>
      <c r="F32" s="71"/>
      <c r="G32" s="35"/>
      <c r="H32" s="35"/>
      <c r="I32" s="35"/>
      <c r="J32" s="35"/>
      <c r="K32" s="35"/>
      <c r="L32" s="35"/>
      <c r="M32" s="35"/>
    </row>
    <row r="33" spans="1:7" ht="24" customHeight="1" thickBot="1">
      <c r="A33" s="42">
        <v>1</v>
      </c>
      <c r="B33" s="59" t="s">
        <v>42</v>
      </c>
      <c r="C33" s="59" t="s">
        <v>18</v>
      </c>
      <c r="D33" s="60">
        <f>1048000/10000000</f>
        <v>0.1048</v>
      </c>
      <c r="E33" s="61">
        <v>0</v>
      </c>
      <c r="F33" s="62" t="s">
        <v>33</v>
      </c>
    </row>
    <row r="34" spans="1:7">
      <c r="A34" s="56"/>
      <c r="B34" s="56"/>
      <c r="C34" s="56"/>
      <c r="D34" s="56"/>
      <c r="E34" s="56"/>
      <c r="F34" s="56"/>
    </row>
    <row r="35" spans="1:7">
      <c r="A35" s="35"/>
      <c r="B35" s="35"/>
      <c r="C35" s="35"/>
      <c r="D35" s="35"/>
      <c r="E35" s="35"/>
      <c r="F35" s="35"/>
      <c r="G35" s="35"/>
    </row>
    <row r="36" spans="1:7">
      <c r="A36" s="35"/>
      <c r="B36" s="35"/>
      <c r="C36" s="35"/>
      <c r="D36" s="35"/>
      <c r="E36" s="35"/>
      <c r="F36" s="35"/>
      <c r="G36" s="35"/>
    </row>
    <row r="37" spans="1:7">
      <c r="A37" s="35"/>
      <c r="B37" s="35"/>
      <c r="C37" s="35"/>
      <c r="D37" s="35"/>
      <c r="E37" s="35"/>
      <c r="F37" s="35"/>
      <c r="G37" s="35"/>
    </row>
    <row r="38" spans="1:7">
      <c r="A38" s="35"/>
      <c r="B38" s="35"/>
      <c r="C38" s="35"/>
      <c r="D38" s="35"/>
      <c r="E38" s="35"/>
      <c r="F38" s="35"/>
      <c r="G38" s="35"/>
    </row>
    <row r="39" spans="1:7">
      <c r="A39" s="35"/>
      <c r="B39" s="35"/>
      <c r="C39" s="35"/>
      <c r="D39" s="35"/>
      <c r="E39" s="35"/>
      <c r="F39" s="35"/>
      <c r="G39" s="35"/>
    </row>
    <row r="40" spans="1:7">
      <c r="A40" s="35"/>
      <c r="B40" s="35"/>
      <c r="C40" s="35"/>
      <c r="D40" s="35"/>
      <c r="E40" s="35"/>
      <c r="F40" s="35"/>
      <c r="G40" s="35"/>
    </row>
    <row r="41" spans="1:7">
      <c r="A41" s="35"/>
      <c r="B41" s="35"/>
      <c r="C41" s="35"/>
      <c r="D41" s="35"/>
      <c r="E41" s="35"/>
      <c r="F41" s="35"/>
      <c r="G41" s="35"/>
    </row>
    <row r="42" spans="1:7">
      <c r="A42" s="35"/>
      <c r="B42" s="35"/>
      <c r="C42" s="35"/>
      <c r="D42" s="35"/>
      <c r="E42" s="35"/>
      <c r="F42" s="35"/>
      <c r="G42" s="35"/>
    </row>
    <row r="43" spans="1:7">
      <c r="A43" s="35"/>
      <c r="B43" s="35"/>
      <c r="C43" s="35"/>
      <c r="D43" s="35"/>
      <c r="E43" s="35"/>
      <c r="F43" s="35"/>
      <c r="G43" s="35"/>
    </row>
    <row r="44" spans="1:7">
      <c r="A44" s="35"/>
      <c r="B44" s="35"/>
      <c r="C44" s="35"/>
      <c r="D44" s="35"/>
      <c r="E44" s="35"/>
      <c r="F44" s="35"/>
      <c r="G44" s="35"/>
    </row>
    <row r="45" spans="1:7">
      <c r="A45" s="35"/>
      <c r="B45" s="35"/>
      <c r="C45" s="35"/>
      <c r="D45" s="35"/>
      <c r="E45" s="35"/>
      <c r="F45" s="35"/>
      <c r="G45" s="35"/>
    </row>
    <row r="46" spans="1:7">
      <c r="A46" s="35"/>
      <c r="B46" s="35"/>
      <c r="C46" s="35"/>
      <c r="D46" s="35"/>
      <c r="E46" s="35"/>
      <c r="F46" s="35"/>
      <c r="G46" s="35"/>
    </row>
    <row r="47" spans="1:7">
      <c r="A47" s="35"/>
      <c r="B47" s="35"/>
      <c r="C47" s="35"/>
      <c r="D47" s="35"/>
      <c r="E47" s="35"/>
      <c r="F47" s="35"/>
      <c r="G47" s="35"/>
    </row>
    <row r="48" spans="1:7">
      <c r="A48" s="35"/>
      <c r="B48" s="35"/>
      <c r="C48" s="35"/>
      <c r="D48" s="35"/>
      <c r="E48" s="35"/>
      <c r="F48" s="35"/>
      <c r="G48" s="35"/>
    </row>
    <row r="49" spans="1:7">
      <c r="A49" s="35"/>
      <c r="B49" s="35"/>
      <c r="C49" s="35"/>
      <c r="D49" s="35"/>
      <c r="E49" s="35"/>
      <c r="F49" s="35"/>
      <c r="G49" s="35"/>
    </row>
    <row r="50" spans="1:7">
      <c r="A50" s="35"/>
      <c r="B50" s="35"/>
      <c r="C50" s="35"/>
      <c r="D50" s="35"/>
      <c r="E50" s="35"/>
      <c r="F50" s="35"/>
      <c r="G50" s="35"/>
    </row>
    <row r="51" spans="1:7">
      <c r="A51" s="35"/>
      <c r="B51" s="35"/>
      <c r="C51" s="35"/>
      <c r="D51" s="35"/>
      <c r="E51" s="35"/>
      <c r="F51" s="35"/>
      <c r="G51" s="35"/>
    </row>
    <row r="52" spans="1:7">
      <c r="A52" s="35"/>
      <c r="B52" s="35"/>
      <c r="C52" s="35"/>
      <c r="D52" s="35"/>
      <c r="E52" s="35"/>
      <c r="F52" s="35"/>
      <c r="G52" s="35"/>
    </row>
  </sheetData>
  <mergeCells count="8">
    <mergeCell ref="A1:F1"/>
    <mergeCell ref="A2:F2"/>
    <mergeCell ref="A26:F26"/>
    <mergeCell ref="A28:F28"/>
    <mergeCell ref="A32:F32"/>
    <mergeCell ref="A4:F4"/>
    <mergeCell ref="A11:F11"/>
    <mergeCell ref="A18:F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M39"/>
  <sheetViews>
    <sheetView topLeftCell="A7" workbookViewId="0">
      <selection activeCell="C11" sqref="C11"/>
    </sheetView>
  </sheetViews>
  <sheetFormatPr defaultRowHeight="15"/>
  <cols>
    <col min="1" max="1" width="7.7109375" style="18" customWidth="1"/>
    <col min="2" max="2" width="55.140625" style="18" customWidth="1"/>
    <col min="3" max="3" width="21.28515625" style="18" customWidth="1"/>
    <col min="4" max="4" width="23.140625" style="18" customWidth="1"/>
    <col min="5" max="5" width="21.140625" style="18" customWidth="1"/>
    <col min="6" max="6" width="38.7109375" style="84" customWidth="1"/>
    <col min="7" max="16384" width="9.140625" style="18"/>
  </cols>
  <sheetData>
    <row r="1" spans="1:13" ht="28.5" customHeight="1">
      <c r="A1" s="64" t="s">
        <v>0</v>
      </c>
      <c r="B1" s="64"/>
      <c r="C1" s="64"/>
      <c r="D1" s="64"/>
      <c r="E1" s="64"/>
      <c r="F1" s="64"/>
      <c r="G1" s="2"/>
      <c r="H1" s="2"/>
      <c r="I1" s="2"/>
      <c r="J1" s="2"/>
      <c r="K1" s="2"/>
      <c r="L1" s="2"/>
      <c r="M1" s="2"/>
    </row>
    <row r="2" spans="1:13" ht="31.5" customHeight="1" thickBot="1">
      <c r="A2" s="65" t="s">
        <v>1</v>
      </c>
      <c r="B2" s="65"/>
      <c r="C2" s="65"/>
      <c r="D2" s="65"/>
      <c r="E2" s="65"/>
      <c r="F2" s="65"/>
      <c r="G2" s="1"/>
      <c r="H2" s="1"/>
      <c r="I2" s="1"/>
    </row>
    <row r="3" spans="1:13" ht="41.25" customHeight="1">
      <c r="A3" s="43" t="s">
        <v>2</v>
      </c>
      <c r="B3" s="39" t="s">
        <v>3</v>
      </c>
      <c r="C3" s="39" t="s">
        <v>4</v>
      </c>
      <c r="D3" s="40" t="s">
        <v>6</v>
      </c>
      <c r="E3" s="44" t="s">
        <v>7</v>
      </c>
      <c r="F3" s="75" t="s">
        <v>5</v>
      </c>
    </row>
    <row r="4" spans="1:13" s="12" customFormat="1" ht="24" customHeight="1">
      <c r="A4" s="72" t="s">
        <v>12</v>
      </c>
      <c r="B4" s="73"/>
      <c r="C4" s="73"/>
      <c r="D4" s="73"/>
      <c r="E4" s="73"/>
      <c r="F4" s="74"/>
      <c r="G4" s="13"/>
      <c r="H4" s="13"/>
      <c r="I4" s="13"/>
      <c r="J4" s="13"/>
      <c r="K4" s="13"/>
      <c r="L4" s="13"/>
      <c r="M4" s="13"/>
    </row>
    <row r="5" spans="1:13" ht="57.75" customHeight="1">
      <c r="A5" s="36">
        <v>2</v>
      </c>
      <c r="B5" s="4" t="s">
        <v>30</v>
      </c>
      <c r="C5" s="28">
        <v>2016</v>
      </c>
      <c r="D5" s="4">
        <v>10.692</v>
      </c>
      <c r="E5" s="10">
        <v>6.2319065699999996</v>
      </c>
      <c r="F5" s="76" t="s">
        <v>29</v>
      </c>
    </row>
    <row r="6" spans="1:13" ht="27.75" customHeight="1">
      <c r="A6" s="72" t="s">
        <v>13</v>
      </c>
      <c r="B6" s="73"/>
      <c r="C6" s="73"/>
      <c r="D6" s="73"/>
      <c r="E6" s="73"/>
      <c r="F6" s="74"/>
    </row>
    <row r="7" spans="1:13" ht="36" customHeight="1">
      <c r="A7" s="36">
        <v>3</v>
      </c>
      <c r="B7" s="19" t="s">
        <v>14</v>
      </c>
      <c r="C7" s="33" t="s">
        <v>18</v>
      </c>
      <c r="D7" s="10">
        <v>2.9870000000000001</v>
      </c>
      <c r="E7" s="28">
        <v>0</v>
      </c>
      <c r="F7" s="76" t="s">
        <v>55</v>
      </c>
    </row>
    <row r="8" spans="1:13" ht="30" customHeight="1">
      <c r="A8" s="36">
        <v>4</v>
      </c>
      <c r="B8" s="19" t="s">
        <v>15</v>
      </c>
      <c r="C8" s="33" t="s">
        <v>18</v>
      </c>
      <c r="D8" s="32">
        <v>4.93</v>
      </c>
      <c r="E8" s="28">
        <v>0</v>
      </c>
      <c r="F8" s="76" t="s">
        <v>56</v>
      </c>
    </row>
    <row r="9" spans="1:13" ht="35.25" customHeight="1">
      <c r="A9" s="72" t="s">
        <v>19</v>
      </c>
      <c r="B9" s="73"/>
      <c r="C9" s="73"/>
      <c r="D9" s="73"/>
      <c r="E9" s="73"/>
      <c r="F9" s="74"/>
    </row>
    <row r="10" spans="1:13" ht="33" customHeight="1">
      <c r="A10" s="34" t="s">
        <v>2</v>
      </c>
      <c r="B10" s="5" t="s">
        <v>3</v>
      </c>
      <c r="C10" s="5" t="s">
        <v>4</v>
      </c>
      <c r="D10" s="6" t="s">
        <v>21</v>
      </c>
      <c r="E10" s="9" t="s">
        <v>22</v>
      </c>
      <c r="F10" s="78" t="s">
        <v>5</v>
      </c>
    </row>
    <row r="11" spans="1:13" ht="35.25" customHeight="1" thickBot="1">
      <c r="A11" s="49">
        <v>5</v>
      </c>
      <c r="B11" s="50" t="s">
        <v>27</v>
      </c>
      <c r="C11" s="51">
        <v>2017</v>
      </c>
      <c r="D11" s="52">
        <f>5789328.46/1000000</f>
        <v>5.7893284600000001</v>
      </c>
      <c r="E11" s="53">
        <f>2020330.47/1000000</f>
        <v>2.0203304699999998</v>
      </c>
      <c r="F11" s="79" t="s">
        <v>38</v>
      </c>
    </row>
    <row r="12" spans="1:13" ht="15.75">
      <c r="A12" s="57"/>
      <c r="B12" s="57"/>
      <c r="C12" s="57"/>
      <c r="D12" s="57"/>
      <c r="E12" s="57"/>
      <c r="F12" s="80"/>
    </row>
    <row r="13" spans="1:13" ht="27" customHeight="1" thickBot="1">
      <c r="A13" s="66" t="s">
        <v>28</v>
      </c>
      <c r="B13" s="67"/>
      <c r="C13" s="67"/>
      <c r="D13" s="67"/>
      <c r="E13" s="67"/>
      <c r="F13" s="68"/>
    </row>
    <row r="14" spans="1:13" ht="41.25" customHeight="1">
      <c r="A14" s="43" t="s">
        <v>2</v>
      </c>
      <c r="B14" s="39" t="s">
        <v>3</v>
      </c>
      <c r="C14" s="39" t="s">
        <v>4</v>
      </c>
      <c r="D14" s="40" t="s">
        <v>6</v>
      </c>
      <c r="E14" s="44" t="s">
        <v>7</v>
      </c>
      <c r="F14" s="75" t="s">
        <v>5</v>
      </c>
    </row>
    <row r="15" spans="1:13" ht="29.25" customHeight="1">
      <c r="A15" s="69" t="s">
        <v>12</v>
      </c>
      <c r="B15" s="70"/>
      <c r="C15" s="70"/>
      <c r="D15" s="70"/>
      <c r="E15" s="70"/>
      <c r="F15" s="71"/>
    </row>
    <row r="16" spans="1:13" ht="51" customHeight="1">
      <c r="A16" s="36">
        <v>1</v>
      </c>
      <c r="B16" s="33" t="s">
        <v>39</v>
      </c>
      <c r="C16" s="29">
        <v>2016</v>
      </c>
      <c r="D16" s="58">
        <f>1353022.47/1000000</f>
        <v>1.35302247</v>
      </c>
      <c r="E16" s="58">
        <f>1415000/10000000</f>
        <v>0.14149999999999999</v>
      </c>
      <c r="F16" s="77" t="s">
        <v>43</v>
      </c>
    </row>
    <row r="17" spans="1:13" ht="41.25" customHeight="1">
      <c r="A17" s="36">
        <v>2</v>
      </c>
      <c r="B17" s="33" t="s">
        <v>40</v>
      </c>
      <c r="C17" s="29">
        <v>2016</v>
      </c>
      <c r="D17" s="58">
        <f>1716925/1000000</f>
        <v>1.716925</v>
      </c>
      <c r="E17" s="58">
        <f>1274751.46/10000000</f>
        <v>0.12747514599999998</v>
      </c>
      <c r="F17" s="77" t="s">
        <v>44</v>
      </c>
    </row>
    <row r="18" spans="1:13" ht="24.75" customHeight="1">
      <c r="A18" s="36">
        <v>3</v>
      </c>
      <c r="B18" s="33" t="s">
        <v>41</v>
      </c>
      <c r="C18" s="29">
        <v>2016</v>
      </c>
      <c r="D18" s="58">
        <f>1104000/10000000</f>
        <v>0.1104</v>
      </c>
      <c r="E18" s="58">
        <f>89712.24/10000000</f>
        <v>8.9712239999999999E-3</v>
      </c>
      <c r="F18" s="77" t="s">
        <v>45</v>
      </c>
    </row>
    <row r="19" spans="1:13" s="41" customFormat="1" ht="26.25" customHeight="1">
      <c r="A19" s="69" t="s">
        <v>13</v>
      </c>
      <c r="B19" s="70"/>
      <c r="C19" s="70"/>
      <c r="D19" s="70"/>
      <c r="E19" s="70"/>
      <c r="F19" s="71"/>
      <c r="G19" s="35"/>
      <c r="H19" s="35"/>
      <c r="I19" s="35"/>
      <c r="J19" s="35"/>
      <c r="K19" s="35"/>
      <c r="L19" s="35"/>
      <c r="M19" s="35"/>
    </row>
    <row r="20" spans="1:13" ht="16.5" thickBot="1">
      <c r="A20" s="42">
        <v>1</v>
      </c>
      <c r="B20" s="59" t="s">
        <v>42</v>
      </c>
      <c r="C20" s="59" t="s">
        <v>18</v>
      </c>
      <c r="D20" s="60">
        <f>1048000/10000000</f>
        <v>0.1048</v>
      </c>
      <c r="E20" s="61">
        <v>0</v>
      </c>
      <c r="F20" s="81" t="s">
        <v>33</v>
      </c>
    </row>
    <row r="21" spans="1:13">
      <c r="A21" s="56"/>
      <c r="B21" s="56"/>
      <c r="C21" s="56"/>
      <c r="D21" s="56"/>
      <c r="E21" s="56"/>
      <c r="F21" s="82"/>
    </row>
    <row r="22" spans="1:13">
      <c r="A22" s="35"/>
      <c r="B22" s="35"/>
      <c r="C22" s="35"/>
      <c r="D22" s="35"/>
      <c r="E22" s="35"/>
      <c r="F22" s="83"/>
      <c r="G22" s="35"/>
    </row>
    <row r="23" spans="1:13">
      <c r="A23" s="35"/>
      <c r="B23" s="35"/>
      <c r="C23" s="35"/>
      <c r="D23" s="35"/>
      <c r="E23" s="35"/>
      <c r="F23" s="83"/>
      <c r="G23" s="35"/>
    </row>
    <row r="24" spans="1:13">
      <c r="A24" s="35"/>
      <c r="B24" s="35"/>
      <c r="C24" s="35"/>
      <c r="D24" s="35"/>
      <c r="E24" s="35"/>
      <c r="F24" s="83"/>
      <c r="G24" s="35"/>
    </row>
    <row r="25" spans="1:13">
      <c r="A25" s="35"/>
      <c r="B25" s="35"/>
      <c r="C25" s="35"/>
      <c r="D25" s="35"/>
      <c r="E25" s="35"/>
      <c r="F25" s="83"/>
      <c r="G25" s="35"/>
    </row>
    <row r="26" spans="1:13">
      <c r="A26" s="35"/>
      <c r="B26" s="35"/>
      <c r="C26" s="35"/>
      <c r="D26" s="35"/>
      <c r="E26" s="35"/>
      <c r="F26" s="83"/>
      <c r="G26" s="35"/>
    </row>
    <row r="27" spans="1:13">
      <c r="A27" s="35"/>
      <c r="B27" s="35"/>
      <c r="C27" s="35"/>
      <c r="D27" s="35"/>
      <c r="E27" s="35"/>
      <c r="F27" s="83"/>
      <c r="G27" s="35"/>
    </row>
    <row r="28" spans="1:13">
      <c r="A28" s="35"/>
      <c r="B28" s="35"/>
      <c r="C28" s="35"/>
      <c r="D28" s="35"/>
      <c r="E28" s="35"/>
      <c r="F28" s="83"/>
      <c r="G28" s="35"/>
    </row>
    <row r="29" spans="1:13">
      <c r="A29" s="35"/>
      <c r="B29" s="35"/>
      <c r="C29" s="35"/>
      <c r="D29" s="35"/>
      <c r="E29" s="35"/>
      <c r="F29" s="83"/>
      <c r="G29" s="35"/>
    </row>
    <row r="30" spans="1:13">
      <c r="A30" s="35"/>
      <c r="B30" s="35"/>
      <c r="C30" s="35"/>
      <c r="D30" s="35"/>
      <c r="E30" s="35"/>
      <c r="F30" s="83"/>
      <c r="G30" s="35"/>
    </row>
    <row r="31" spans="1:13">
      <c r="A31" s="35"/>
      <c r="B31" s="35"/>
      <c r="C31" s="35"/>
      <c r="D31" s="35"/>
      <c r="E31" s="35"/>
      <c r="F31" s="83"/>
      <c r="G31" s="35"/>
    </row>
    <row r="32" spans="1:13">
      <c r="A32" s="35"/>
      <c r="B32" s="35"/>
      <c r="C32" s="35"/>
      <c r="D32" s="35"/>
      <c r="E32" s="35"/>
      <c r="F32" s="83"/>
      <c r="G32" s="35"/>
    </row>
    <row r="33" spans="1:7">
      <c r="A33" s="35"/>
      <c r="B33" s="35"/>
      <c r="C33" s="35"/>
      <c r="D33" s="35"/>
      <c r="E33" s="35"/>
      <c r="F33" s="83"/>
      <c r="G33" s="35"/>
    </row>
    <row r="34" spans="1:7">
      <c r="A34" s="35"/>
      <c r="B34" s="35"/>
      <c r="C34" s="35"/>
      <c r="D34" s="35"/>
      <c r="E34" s="35"/>
      <c r="F34" s="83"/>
      <c r="G34" s="35"/>
    </row>
    <row r="35" spans="1:7">
      <c r="A35" s="35"/>
      <c r="B35" s="35"/>
      <c r="C35" s="35"/>
      <c r="D35" s="35"/>
      <c r="E35" s="35"/>
      <c r="F35" s="83"/>
      <c r="G35" s="35"/>
    </row>
    <row r="36" spans="1:7">
      <c r="A36" s="35"/>
      <c r="B36" s="35"/>
      <c r="C36" s="35"/>
      <c r="D36" s="35"/>
      <c r="E36" s="35"/>
      <c r="F36" s="83"/>
      <c r="G36" s="35"/>
    </row>
    <row r="37" spans="1:7">
      <c r="A37" s="35"/>
      <c r="B37" s="35"/>
      <c r="C37" s="35"/>
      <c r="D37" s="35"/>
      <c r="E37" s="35"/>
      <c r="F37" s="83"/>
      <c r="G37" s="35"/>
    </row>
    <row r="38" spans="1:7">
      <c r="A38" s="35"/>
      <c r="B38" s="35"/>
      <c r="C38" s="35"/>
      <c r="D38" s="35"/>
      <c r="E38" s="35"/>
      <c r="F38" s="83"/>
      <c r="G38" s="35"/>
    </row>
    <row r="39" spans="1:7">
      <c r="A39" s="35"/>
      <c r="B39" s="35"/>
      <c r="C39" s="35"/>
      <c r="D39" s="35"/>
      <c r="E39" s="35"/>
      <c r="F39" s="83"/>
      <c r="G39" s="35"/>
    </row>
  </sheetData>
  <mergeCells count="8">
    <mergeCell ref="A15:F15"/>
    <mergeCell ref="A19:F19"/>
    <mergeCell ref="A1:F1"/>
    <mergeCell ref="A2:F2"/>
    <mergeCell ref="A4:F4"/>
    <mergeCell ref="A6:F6"/>
    <mergeCell ref="A9:F9"/>
    <mergeCell ref="A13:F13"/>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M126"/>
  <sheetViews>
    <sheetView tabSelected="1" workbookViewId="0">
      <selection activeCell="A137" sqref="A137"/>
    </sheetView>
  </sheetViews>
  <sheetFormatPr defaultRowHeight="15.75"/>
  <cols>
    <col min="1" max="1" width="7.85546875" style="118" customWidth="1"/>
    <col min="2" max="2" width="38.7109375" style="90" customWidth="1"/>
    <col min="3" max="3" width="7" style="91" customWidth="1"/>
    <col min="4" max="4" width="9.7109375" style="91" customWidth="1"/>
    <col min="5" max="5" width="12" style="91" bestFit="1" customWidth="1"/>
    <col min="6" max="6" width="13.7109375" style="119" customWidth="1"/>
    <col min="7" max="7" width="11.85546875" style="91" customWidth="1"/>
    <col min="8" max="8" width="14.42578125" style="91" bestFit="1" customWidth="1"/>
    <col min="9" max="9" width="11.5703125" style="92" bestFit="1" customWidth="1"/>
    <col min="10" max="10" width="12.7109375" style="92" bestFit="1" customWidth="1"/>
    <col min="11" max="11" width="56.42578125" style="90" customWidth="1"/>
    <col min="12" max="12" width="18.140625" style="91" customWidth="1"/>
    <col min="13" max="13" width="31.85546875" style="90" customWidth="1"/>
    <col min="14" max="14" width="21.7109375" style="92" customWidth="1"/>
    <col min="15" max="256" width="9.140625" style="92"/>
    <col min="257" max="257" width="4.140625" style="92" customWidth="1"/>
    <col min="258" max="258" width="9.140625" style="92"/>
    <col min="259" max="259" width="29.85546875" style="92" customWidth="1"/>
    <col min="260" max="260" width="23.28515625" style="92" customWidth="1"/>
    <col min="261" max="261" width="20.140625" style="92" customWidth="1"/>
    <col min="262" max="262" width="20.28515625" style="92" customWidth="1"/>
    <col min="263" max="263" width="18.140625" style="92" customWidth="1"/>
    <col min="264" max="265" width="16" style="92" customWidth="1"/>
    <col min="266" max="512" width="9.140625" style="92"/>
    <col min="513" max="513" width="4.140625" style="92" customWidth="1"/>
    <col min="514" max="514" width="9.140625" style="92"/>
    <col min="515" max="515" width="29.85546875" style="92" customWidth="1"/>
    <col min="516" max="516" width="23.28515625" style="92" customWidth="1"/>
    <col min="517" max="517" width="20.140625" style="92" customWidth="1"/>
    <col min="518" max="518" width="20.28515625" style="92" customWidth="1"/>
    <col min="519" max="519" width="18.140625" style="92" customWidth="1"/>
    <col min="520" max="521" width="16" style="92" customWidth="1"/>
    <col min="522" max="768" width="9.140625" style="92"/>
    <col min="769" max="769" width="4.140625" style="92" customWidth="1"/>
    <col min="770" max="770" width="9.140625" style="92"/>
    <col min="771" max="771" width="29.85546875" style="92" customWidth="1"/>
    <col min="772" max="772" width="23.28515625" style="92" customWidth="1"/>
    <col min="773" max="773" width="20.140625" style="92" customWidth="1"/>
    <col min="774" max="774" width="20.28515625" style="92" customWidth="1"/>
    <col min="775" max="775" width="18.140625" style="92" customWidth="1"/>
    <col min="776" max="777" width="16" style="92" customWidth="1"/>
    <col min="778" max="1024" width="9.140625" style="92"/>
    <col min="1025" max="1025" width="4.140625" style="92" customWidth="1"/>
    <col min="1026" max="1026" width="9.140625" style="92"/>
    <col min="1027" max="1027" width="29.85546875" style="92" customWidth="1"/>
    <col min="1028" max="1028" width="23.28515625" style="92" customWidth="1"/>
    <col min="1029" max="1029" width="20.140625" style="92" customWidth="1"/>
    <col min="1030" max="1030" width="20.28515625" style="92" customWidth="1"/>
    <col min="1031" max="1031" width="18.140625" style="92" customWidth="1"/>
    <col min="1032" max="1033" width="16" style="92" customWidth="1"/>
    <col min="1034" max="1280" width="9.140625" style="92"/>
    <col min="1281" max="1281" width="4.140625" style="92" customWidth="1"/>
    <col min="1282" max="1282" width="9.140625" style="92"/>
    <col min="1283" max="1283" width="29.85546875" style="92" customWidth="1"/>
    <col min="1284" max="1284" width="23.28515625" style="92" customWidth="1"/>
    <col min="1285" max="1285" width="20.140625" style="92" customWidth="1"/>
    <col min="1286" max="1286" width="20.28515625" style="92" customWidth="1"/>
    <col min="1287" max="1287" width="18.140625" style="92" customWidth="1"/>
    <col min="1288" max="1289" width="16" style="92" customWidth="1"/>
    <col min="1290" max="1536" width="9.140625" style="92"/>
    <col min="1537" max="1537" width="4.140625" style="92" customWidth="1"/>
    <col min="1538" max="1538" width="9.140625" style="92"/>
    <col min="1539" max="1539" width="29.85546875" style="92" customWidth="1"/>
    <col min="1540" max="1540" width="23.28515625" style="92" customWidth="1"/>
    <col min="1541" max="1541" width="20.140625" style="92" customWidth="1"/>
    <col min="1542" max="1542" width="20.28515625" style="92" customWidth="1"/>
    <col min="1543" max="1543" width="18.140625" style="92" customWidth="1"/>
    <col min="1544" max="1545" width="16" style="92" customWidth="1"/>
    <col min="1546" max="1792" width="9.140625" style="92"/>
    <col min="1793" max="1793" width="4.140625" style="92" customWidth="1"/>
    <col min="1794" max="1794" width="9.140625" style="92"/>
    <col min="1795" max="1795" width="29.85546875" style="92" customWidth="1"/>
    <col min="1796" max="1796" width="23.28515625" style="92" customWidth="1"/>
    <col min="1797" max="1797" width="20.140625" style="92" customWidth="1"/>
    <col min="1798" max="1798" width="20.28515625" style="92" customWidth="1"/>
    <col min="1799" max="1799" width="18.140625" style="92" customWidth="1"/>
    <col min="1800" max="1801" width="16" style="92" customWidth="1"/>
    <col min="1802" max="2048" width="9.140625" style="92"/>
    <col min="2049" max="2049" width="4.140625" style="92" customWidth="1"/>
    <col min="2050" max="2050" width="9.140625" style="92"/>
    <col min="2051" max="2051" width="29.85546875" style="92" customWidth="1"/>
    <col min="2052" max="2052" width="23.28515625" style="92" customWidth="1"/>
    <col min="2053" max="2053" width="20.140625" style="92" customWidth="1"/>
    <col min="2054" max="2054" width="20.28515625" style="92" customWidth="1"/>
    <col min="2055" max="2055" width="18.140625" style="92" customWidth="1"/>
    <col min="2056" max="2057" width="16" style="92" customWidth="1"/>
    <col min="2058" max="2304" width="9.140625" style="92"/>
    <col min="2305" max="2305" width="4.140625" style="92" customWidth="1"/>
    <col min="2306" max="2306" width="9.140625" style="92"/>
    <col min="2307" max="2307" width="29.85546875" style="92" customWidth="1"/>
    <col min="2308" max="2308" width="23.28515625" style="92" customWidth="1"/>
    <col min="2309" max="2309" width="20.140625" style="92" customWidth="1"/>
    <col min="2310" max="2310" width="20.28515625" style="92" customWidth="1"/>
    <col min="2311" max="2311" width="18.140625" style="92" customWidth="1"/>
    <col min="2312" max="2313" width="16" style="92" customWidth="1"/>
    <col min="2314" max="2560" width="9.140625" style="92"/>
    <col min="2561" max="2561" width="4.140625" style="92" customWidth="1"/>
    <col min="2562" max="2562" width="9.140625" style="92"/>
    <col min="2563" max="2563" width="29.85546875" style="92" customWidth="1"/>
    <col min="2564" max="2564" width="23.28515625" style="92" customWidth="1"/>
    <col min="2565" max="2565" width="20.140625" style="92" customWidth="1"/>
    <col min="2566" max="2566" width="20.28515625" style="92" customWidth="1"/>
    <col min="2567" max="2567" width="18.140625" style="92" customWidth="1"/>
    <col min="2568" max="2569" width="16" style="92" customWidth="1"/>
    <col min="2570" max="2816" width="9.140625" style="92"/>
    <col min="2817" max="2817" width="4.140625" style="92" customWidth="1"/>
    <col min="2818" max="2818" width="9.140625" style="92"/>
    <col min="2819" max="2819" width="29.85546875" style="92" customWidth="1"/>
    <col min="2820" max="2820" width="23.28515625" style="92" customWidth="1"/>
    <col min="2821" max="2821" width="20.140625" style="92" customWidth="1"/>
    <col min="2822" max="2822" width="20.28515625" style="92" customWidth="1"/>
    <col min="2823" max="2823" width="18.140625" style="92" customWidth="1"/>
    <col min="2824" max="2825" width="16" style="92" customWidth="1"/>
    <col min="2826" max="3072" width="9.140625" style="92"/>
    <col min="3073" max="3073" width="4.140625" style="92" customWidth="1"/>
    <col min="3074" max="3074" width="9.140625" style="92"/>
    <col min="3075" max="3075" width="29.85546875" style="92" customWidth="1"/>
    <col min="3076" max="3076" width="23.28515625" style="92" customWidth="1"/>
    <col min="3077" max="3077" width="20.140625" style="92" customWidth="1"/>
    <col min="3078" max="3078" width="20.28515625" style="92" customWidth="1"/>
    <col min="3079" max="3079" width="18.140625" style="92" customWidth="1"/>
    <col min="3080" max="3081" width="16" style="92" customWidth="1"/>
    <col min="3082" max="3328" width="9.140625" style="92"/>
    <col min="3329" max="3329" width="4.140625" style="92" customWidth="1"/>
    <col min="3330" max="3330" width="9.140625" style="92"/>
    <col min="3331" max="3331" width="29.85546875" style="92" customWidth="1"/>
    <col min="3332" max="3332" width="23.28515625" style="92" customWidth="1"/>
    <col min="3333" max="3333" width="20.140625" style="92" customWidth="1"/>
    <col min="3334" max="3334" width="20.28515625" style="92" customWidth="1"/>
    <col min="3335" max="3335" width="18.140625" style="92" customWidth="1"/>
    <col min="3336" max="3337" width="16" style="92" customWidth="1"/>
    <col min="3338" max="3584" width="9.140625" style="92"/>
    <col min="3585" max="3585" width="4.140625" style="92" customWidth="1"/>
    <col min="3586" max="3586" width="9.140625" style="92"/>
    <col min="3587" max="3587" width="29.85546875" style="92" customWidth="1"/>
    <col min="3588" max="3588" width="23.28515625" style="92" customWidth="1"/>
    <col min="3589" max="3589" width="20.140625" style="92" customWidth="1"/>
    <col min="3590" max="3590" width="20.28515625" style="92" customWidth="1"/>
    <col min="3591" max="3591" width="18.140625" style="92" customWidth="1"/>
    <col min="3592" max="3593" width="16" style="92" customWidth="1"/>
    <col min="3594" max="3840" width="9.140625" style="92"/>
    <col min="3841" max="3841" width="4.140625" style="92" customWidth="1"/>
    <col min="3842" max="3842" width="9.140625" style="92"/>
    <col min="3843" max="3843" width="29.85546875" style="92" customWidth="1"/>
    <col min="3844" max="3844" width="23.28515625" style="92" customWidth="1"/>
    <col min="3845" max="3845" width="20.140625" style="92" customWidth="1"/>
    <col min="3846" max="3846" width="20.28515625" style="92" customWidth="1"/>
    <col min="3847" max="3847" width="18.140625" style="92" customWidth="1"/>
    <col min="3848" max="3849" width="16" style="92" customWidth="1"/>
    <col min="3850" max="4096" width="9.140625" style="92"/>
    <col min="4097" max="4097" width="4.140625" style="92" customWidth="1"/>
    <col min="4098" max="4098" width="9.140625" style="92"/>
    <col min="4099" max="4099" width="29.85546875" style="92" customWidth="1"/>
    <col min="4100" max="4100" width="23.28515625" style="92" customWidth="1"/>
    <col min="4101" max="4101" width="20.140625" style="92" customWidth="1"/>
    <col min="4102" max="4102" width="20.28515625" style="92" customWidth="1"/>
    <col min="4103" max="4103" width="18.140625" style="92" customWidth="1"/>
    <col min="4104" max="4105" width="16" style="92" customWidth="1"/>
    <col min="4106" max="4352" width="9.140625" style="92"/>
    <col min="4353" max="4353" width="4.140625" style="92" customWidth="1"/>
    <col min="4354" max="4354" width="9.140625" style="92"/>
    <col min="4355" max="4355" width="29.85546875" style="92" customWidth="1"/>
    <col min="4356" max="4356" width="23.28515625" style="92" customWidth="1"/>
    <col min="4357" max="4357" width="20.140625" style="92" customWidth="1"/>
    <col min="4358" max="4358" width="20.28515625" style="92" customWidth="1"/>
    <col min="4359" max="4359" width="18.140625" style="92" customWidth="1"/>
    <col min="4360" max="4361" width="16" style="92" customWidth="1"/>
    <col min="4362" max="4608" width="9.140625" style="92"/>
    <col min="4609" max="4609" width="4.140625" style="92" customWidth="1"/>
    <col min="4610" max="4610" width="9.140625" style="92"/>
    <col min="4611" max="4611" width="29.85546875" style="92" customWidth="1"/>
    <col min="4612" max="4612" width="23.28515625" style="92" customWidth="1"/>
    <col min="4613" max="4613" width="20.140625" style="92" customWidth="1"/>
    <col min="4614" max="4614" width="20.28515625" style="92" customWidth="1"/>
    <col min="4615" max="4615" width="18.140625" style="92" customWidth="1"/>
    <col min="4616" max="4617" width="16" style="92" customWidth="1"/>
    <col min="4618" max="4864" width="9.140625" style="92"/>
    <col min="4865" max="4865" width="4.140625" style="92" customWidth="1"/>
    <col min="4866" max="4866" width="9.140625" style="92"/>
    <col min="4867" max="4867" width="29.85546875" style="92" customWidth="1"/>
    <col min="4868" max="4868" width="23.28515625" style="92" customWidth="1"/>
    <col min="4869" max="4869" width="20.140625" style="92" customWidth="1"/>
    <col min="4870" max="4870" width="20.28515625" style="92" customWidth="1"/>
    <col min="4871" max="4871" width="18.140625" style="92" customWidth="1"/>
    <col min="4872" max="4873" width="16" style="92" customWidth="1"/>
    <col min="4874" max="5120" width="9.140625" style="92"/>
    <col min="5121" max="5121" width="4.140625" style="92" customWidth="1"/>
    <col min="5122" max="5122" width="9.140625" style="92"/>
    <col min="5123" max="5123" width="29.85546875" style="92" customWidth="1"/>
    <col min="5124" max="5124" width="23.28515625" style="92" customWidth="1"/>
    <col min="5125" max="5125" width="20.140625" style="92" customWidth="1"/>
    <col min="5126" max="5126" width="20.28515625" style="92" customWidth="1"/>
    <col min="5127" max="5127" width="18.140625" style="92" customWidth="1"/>
    <col min="5128" max="5129" width="16" style="92" customWidth="1"/>
    <col min="5130" max="5376" width="9.140625" style="92"/>
    <col min="5377" max="5377" width="4.140625" style="92" customWidth="1"/>
    <col min="5378" max="5378" width="9.140625" style="92"/>
    <col min="5379" max="5379" width="29.85546875" style="92" customWidth="1"/>
    <col min="5380" max="5380" width="23.28515625" style="92" customWidth="1"/>
    <col min="5381" max="5381" width="20.140625" style="92" customWidth="1"/>
    <col min="5382" max="5382" width="20.28515625" style="92" customWidth="1"/>
    <col min="5383" max="5383" width="18.140625" style="92" customWidth="1"/>
    <col min="5384" max="5385" width="16" style="92" customWidth="1"/>
    <col min="5386" max="5632" width="9.140625" style="92"/>
    <col min="5633" max="5633" width="4.140625" style="92" customWidth="1"/>
    <col min="5634" max="5634" width="9.140625" style="92"/>
    <col min="5635" max="5635" width="29.85546875" style="92" customWidth="1"/>
    <col min="5636" max="5636" width="23.28515625" style="92" customWidth="1"/>
    <col min="5637" max="5637" width="20.140625" style="92" customWidth="1"/>
    <col min="5638" max="5638" width="20.28515625" style="92" customWidth="1"/>
    <col min="5639" max="5639" width="18.140625" style="92" customWidth="1"/>
    <col min="5640" max="5641" width="16" style="92" customWidth="1"/>
    <col min="5642" max="5888" width="9.140625" style="92"/>
    <col min="5889" max="5889" width="4.140625" style="92" customWidth="1"/>
    <col min="5890" max="5890" width="9.140625" style="92"/>
    <col min="5891" max="5891" width="29.85546875" style="92" customWidth="1"/>
    <col min="5892" max="5892" width="23.28515625" style="92" customWidth="1"/>
    <col min="5893" max="5893" width="20.140625" style="92" customWidth="1"/>
    <col min="5894" max="5894" width="20.28515625" style="92" customWidth="1"/>
    <col min="5895" max="5895" width="18.140625" style="92" customWidth="1"/>
    <col min="5896" max="5897" width="16" style="92" customWidth="1"/>
    <col min="5898" max="6144" width="9.140625" style="92"/>
    <col min="6145" max="6145" width="4.140625" style="92" customWidth="1"/>
    <col min="6146" max="6146" width="9.140625" style="92"/>
    <col min="6147" max="6147" width="29.85546875" style="92" customWidth="1"/>
    <col min="6148" max="6148" width="23.28515625" style="92" customWidth="1"/>
    <col min="6149" max="6149" width="20.140625" style="92" customWidth="1"/>
    <col min="6150" max="6150" width="20.28515625" style="92" customWidth="1"/>
    <col min="6151" max="6151" width="18.140625" style="92" customWidth="1"/>
    <col min="6152" max="6153" width="16" style="92" customWidth="1"/>
    <col min="6154" max="6400" width="9.140625" style="92"/>
    <col min="6401" max="6401" width="4.140625" style="92" customWidth="1"/>
    <col min="6402" max="6402" width="9.140625" style="92"/>
    <col min="6403" max="6403" width="29.85546875" style="92" customWidth="1"/>
    <col min="6404" max="6404" width="23.28515625" style="92" customWidth="1"/>
    <col min="6405" max="6405" width="20.140625" style="92" customWidth="1"/>
    <col min="6406" max="6406" width="20.28515625" style="92" customWidth="1"/>
    <col min="6407" max="6407" width="18.140625" style="92" customWidth="1"/>
    <col min="6408" max="6409" width="16" style="92" customWidth="1"/>
    <col min="6410" max="6656" width="9.140625" style="92"/>
    <col min="6657" max="6657" width="4.140625" style="92" customWidth="1"/>
    <col min="6658" max="6658" width="9.140625" style="92"/>
    <col min="6659" max="6659" width="29.85546875" style="92" customWidth="1"/>
    <col min="6660" max="6660" width="23.28515625" style="92" customWidth="1"/>
    <col min="6661" max="6661" width="20.140625" style="92" customWidth="1"/>
    <col min="6662" max="6662" width="20.28515625" style="92" customWidth="1"/>
    <col min="6663" max="6663" width="18.140625" style="92" customWidth="1"/>
    <col min="6664" max="6665" width="16" style="92" customWidth="1"/>
    <col min="6666" max="6912" width="9.140625" style="92"/>
    <col min="6913" max="6913" width="4.140625" style="92" customWidth="1"/>
    <col min="6914" max="6914" width="9.140625" style="92"/>
    <col min="6915" max="6915" width="29.85546875" style="92" customWidth="1"/>
    <col min="6916" max="6916" width="23.28515625" style="92" customWidth="1"/>
    <col min="6917" max="6917" width="20.140625" style="92" customWidth="1"/>
    <col min="6918" max="6918" width="20.28515625" style="92" customWidth="1"/>
    <col min="6919" max="6919" width="18.140625" style="92" customWidth="1"/>
    <col min="6920" max="6921" width="16" style="92" customWidth="1"/>
    <col min="6922" max="7168" width="9.140625" style="92"/>
    <col min="7169" max="7169" width="4.140625" style="92" customWidth="1"/>
    <col min="7170" max="7170" width="9.140625" style="92"/>
    <col min="7171" max="7171" width="29.85546875" style="92" customWidth="1"/>
    <col min="7172" max="7172" width="23.28515625" style="92" customWidth="1"/>
    <col min="7173" max="7173" width="20.140625" style="92" customWidth="1"/>
    <col min="7174" max="7174" width="20.28515625" style="92" customWidth="1"/>
    <col min="7175" max="7175" width="18.140625" style="92" customWidth="1"/>
    <col min="7176" max="7177" width="16" style="92" customWidth="1"/>
    <col min="7178" max="7424" width="9.140625" style="92"/>
    <col min="7425" max="7425" width="4.140625" style="92" customWidth="1"/>
    <col min="7426" max="7426" width="9.140625" style="92"/>
    <col min="7427" max="7427" width="29.85546875" style="92" customWidth="1"/>
    <col min="7428" max="7428" width="23.28515625" style="92" customWidth="1"/>
    <col min="7429" max="7429" width="20.140625" style="92" customWidth="1"/>
    <col min="7430" max="7430" width="20.28515625" style="92" customWidth="1"/>
    <col min="7431" max="7431" width="18.140625" style="92" customWidth="1"/>
    <col min="7432" max="7433" width="16" style="92" customWidth="1"/>
    <col min="7434" max="7680" width="9.140625" style="92"/>
    <col min="7681" max="7681" width="4.140625" style="92" customWidth="1"/>
    <col min="7682" max="7682" width="9.140625" style="92"/>
    <col min="7683" max="7683" width="29.85546875" style="92" customWidth="1"/>
    <col min="7684" max="7684" width="23.28515625" style="92" customWidth="1"/>
    <col min="7685" max="7685" width="20.140625" style="92" customWidth="1"/>
    <col min="7686" max="7686" width="20.28515625" style="92" customWidth="1"/>
    <col min="7687" max="7687" width="18.140625" style="92" customWidth="1"/>
    <col min="7688" max="7689" width="16" style="92" customWidth="1"/>
    <col min="7690" max="7936" width="9.140625" style="92"/>
    <col min="7937" max="7937" width="4.140625" style="92" customWidth="1"/>
    <col min="7938" max="7938" width="9.140625" style="92"/>
    <col min="7939" max="7939" width="29.85546875" style="92" customWidth="1"/>
    <col min="7940" max="7940" width="23.28515625" style="92" customWidth="1"/>
    <col min="7941" max="7941" width="20.140625" style="92" customWidth="1"/>
    <col min="7942" max="7942" width="20.28515625" style="92" customWidth="1"/>
    <col min="7943" max="7943" width="18.140625" style="92" customWidth="1"/>
    <col min="7944" max="7945" width="16" style="92" customWidth="1"/>
    <col min="7946" max="8192" width="9.140625" style="92"/>
    <col min="8193" max="8193" width="4.140625" style="92" customWidth="1"/>
    <col min="8194" max="8194" width="9.140625" style="92"/>
    <col min="8195" max="8195" width="29.85546875" style="92" customWidth="1"/>
    <col min="8196" max="8196" width="23.28515625" style="92" customWidth="1"/>
    <col min="8197" max="8197" width="20.140625" style="92" customWidth="1"/>
    <col min="8198" max="8198" width="20.28515625" style="92" customWidth="1"/>
    <col min="8199" max="8199" width="18.140625" style="92" customWidth="1"/>
    <col min="8200" max="8201" width="16" style="92" customWidth="1"/>
    <col min="8202" max="8448" width="9.140625" style="92"/>
    <col min="8449" max="8449" width="4.140625" style="92" customWidth="1"/>
    <col min="8450" max="8450" width="9.140625" style="92"/>
    <col min="8451" max="8451" width="29.85546875" style="92" customWidth="1"/>
    <col min="8452" max="8452" width="23.28515625" style="92" customWidth="1"/>
    <col min="8453" max="8453" width="20.140625" style="92" customWidth="1"/>
    <col min="8454" max="8454" width="20.28515625" style="92" customWidth="1"/>
    <col min="8455" max="8455" width="18.140625" style="92" customWidth="1"/>
    <col min="8456" max="8457" width="16" style="92" customWidth="1"/>
    <col min="8458" max="8704" width="9.140625" style="92"/>
    <col min="8705" max="8705" width="4.140625" style="92" customWidth="1"/>
    <col min="8706" max="8706" width="9.140625" style="92"/>
    <col min="8707" max="8707" width="29.85546875" style="92" customWidth="1"/>
    <col min="8708" max="8708" width="23.28515625" style="92" customWidth="1"/>
    <col min="8709" max="8709" width="20.140625" style="92" customWidth="1"/>
    <col min="8710" max="8710" width="20.28515625" style="92" customWidth="1"/>
    <col min="8711" max="8711" width="18.140625" style="92" customWidth="1"/>
    <col min="8712" max="8713" width="16" style="92" customWidth="1"/>
    <col min="8714" max="8960" width="9.140625" style="92"/>
    <col min="8961" max="8961" width="4.140625" style="92" customWidth="1"/>
    <col min="8962" max="8962" width="9.140625" style="92"/>
    <col min="8963" max="8963" width="29.85546875" style="92" customWidth="1"/>
    <col min="8964" max="8964" width="23.28515625" style="92" customWidth="1"/>
    <col min="8965" max="8965" width="20.140625" style="92" customWidth="1"/>
    <col min="8966" max="8966" width="20.28515625" style="92" customWidth="1"/>
    <col min="8967" max="8967" width="18.140625" style="92" customWidth="1"/>
    <col min="8968" max="8969" width="16" style="92" customWidth="1"/>
    <col min="8970" max="9216" width="9.140625" style="92"/>
    <col min="9217" max="9217" width="4.140625" style="92" customWidth="1"/>
    <col min="9218" max="9218" width="9.140625" style="92"/>
    <col min="9219" max="9219" width="29.85546875" style="92" customWidth="1"/>
    <col min="9220" max="9220" width="23.28515625" style="92" customWidth="1"/>
    <col min="9221" max="9221" width="20.140625" style="92" customWidth="1"/>
    <col min="9222" max="9222" width="20.28515625" style="92" customWidth="1"/>
    <col min="9223" max="9223" width="18.140625" style="92" customWidth="1"/>
    <col min="9224" max="9225" width="16" style="92" customWidth="1"/>
    <col min="9226" max="9472" width="9.140625" style="92"/>
    <col min="9473" max="9473" width="4.140625" style="92" customWidth="1"/>
    <col min="9474" max="9474" width="9.140625" style="92"/>
    <col min="9475" max="9475" width="29.85546875" style="92" customWidth="1"/>
    <col min="9476" max="9476" width="23.28515625" style="92" customWidth="1"/>
    <col min="9477" max="9477" width="20.140625" style="92" customWidth="1"/>
    <col min="9478" max="9478" width="20.28515625" style="92" customWidth="1"/>
    <col min="9479" max="9479" width="18.140625" style="92" customWidth="1"/>
    <col min="9480" max="9481" width="16" style="92" customWidth="1"/>
    <col min="9482" max="9728" width="9.140625" style="92"/>
    <col min="9729" max="9729" width="4.140625" style="92" customWidth="1"/>
    <col min="9730" max="9730" width="9.140625" style="92"/>
    <col min="9731" max="9731" width="29.85546875" style="92" customWidth="1"/>
    <col min="9732" max="9732" width="23.28515625" style="92" customWidth="1"/>
    <col min="9733" max="9733" width="20.140625" style="92" customWidth="1"/>
    <col min="9734" max="9734" width="20.28515625" style="92" customWidth="1"/>
    <col min="9735" max="9735" width="18.140625" style="92" customWidth="1"/>
    <col min="9736" max="9737" width="16" style="92" customWidth="1"/>
    <col min="9738" max="9984" width="9.140625" style="92"/>
    <col min="9985" max="9985" width="4.140625" style="92" customWidth="1"/>
    <col min="9986" max="9986" width="9.140625" style="92"/>
    <col min="9987" max="9987" width="29.85546875" style="92" customWidth="1"/>
    <col min="9988" max="9988" width="23.28515625" style="92" customWidth="1"/>
    <col min="9989" max="9989" width="20.140625" style="92" customWidth="1"/>
    <col min="9990" max="9990" width="20.28515625" style="92" customWidth="1"/>
    <col min="9991" max="9991" width="18.140625" style="92" customWidth="1"/>
    <col min="9992" max="9993" width="16" style="92" customWidth="1"/>
    <col min="9994" max="10240" width="9.140625" style="92"/>
    <col min="10241" max="10241" width="4.140625" style="92" customWidth="1"/>
    <col min="10242" max="10242" width="9.140625" style="92"/>
    <col min="10243" max="10243" width="29.85546875" style="92" customWidth="1"/>
    <col min="10244" max="10244" width="23.28515625" style="92" customWidth="1"/>
    <col min="10245" max="10245" width="20.140625" style="92" customWidth="1"/>
    <col min="10246" max="10246" width="20.28515625" style="92" customWidth="1"/>
    <col min="10247" max="10247" width="18.140625" style="92" customWidth="1"/>
    <col min="10248" max="10249" width="16" style="92" customWidth="1"/>
    <col min="10250" max="10496" width="9.140625" style="92"/>
    <col min="10497" max="10497" width="4.140625" style="92" customWidth="1"/>
    <col min="10498" max="10498" width="9.140625" style="92"/>
    <col min="10499" max="10499" width="29.85546875" style="92" customWidth="1"/>
    <col min="10500" max="10500" width="23.28515625" style="92" customWidth="1"/>
    <col min="10501" max="10501" width="20.140625" style="92" customWidth="1"/>
    <col min="10502" max="10502" width="20.28515625" style="92" customWidth="1"/>
    <col min="10503" max="10503" width="18.140625" style="92" customWidth="1"/>
    <col min="10504" max="10505" width="16" style="92" customWidth="1"/>
    <col min="10506" max="10752" width="9.140625" style="92"/>
    <col min="10753" max="10753" width="4.140625" style="92" customWidth="1"/>
    <col min="10754" max="10754" width="9.140625" style="92"/>
    <col min="10755" max="10755" width="29.85546875" style="92" customWidth="1"/>
    <col min="10756" max="10756" width="23.28515625" style="92" customWidth="1"/>
    <col min="10757" max="10757" width="20.140625" style="92" customWidth="1"/>
    <col min="10758" max="10758" width="20.28515625" style="92" customWidth="1"/>
    <col min="10759" max="10759" width="18.140625" style="92" customWidth="1"/>
    <col min="10760" max="10761" width="16" style="92" customWidth="1"/>
    <col min="10762" max="11008" width="9.140625" style="92"/>
    <col min="11009" max="11009" width="4.140625" style="92" customWidth="1"/>
    <col min="11010" max="11010" width="9.140625" style="92"/>
    <col min="11011" max="11011" width="29.85546875" style="92" customWidth="1"/>
    <col min="11012" max="11012" width="23.28515625" style="92" customWidth="1"/>
    <col min="11013" max="11013" width="20.140625" style="92" customWidth="1"/>
    <col min="11014" max="11014" width="20.28515625" style="92" customWidth="1"/>
    <col min="11015" max="11015" width="18.140625" style="92" customWidth="1"/>
    <col min="11016" max="11017" width="16" style="92" customWidth="1"/>
    <col min="11018" max="11264" width="9.140625" style="92"/>
    <col min="11265" max="11265" width="4.140625" style="92" customWidth="1"/>
    <col min="11266" max="11266" width="9.140625" style="92"/>
    <col min="11267" max="11267" width="29.85546875" style="92" customWidth="1"/>
    <col min="11268" max="11268" width="23.28515625" style="92" customWidth="1"/>
    <col min="11269" max="11269" width="20.140625" style="92" customWidth="1"/>
    <col min="11270" max="11270" width="20.28515625" style="92" customWidth="1"/>
    <col min="11271" max="11271" width="18.140625" style="92" customWidth="1"/>
    <col min="11272" max="11273" width="16" style="92" customWidth="1"/>
    <col min="11274" max="11520" width="9.140625" style="92"/>
    <col min="11521" max="11521" width="4.140625" style="92" customWidth="1"/>
    <col min="11522" max="11522" width="9.140625" style="92"/>
    <col min="11523" max="11523" width="29.85546875" style="92" customWidth="1"/>
    <col min="11524" max="11524" width="23.28515625" style="92" customWidth="1"/>
    <col min="11525" max="11525" width="20.140625" style="92" customWidth="1"/>
    <col min="11526" max="11526" width="20.28515625" style="92" customWidth="1"/>
    <col min="11527" max="11527" width="18.140625" style="92" customWidth="1"/>
    <col min="11528" max="11529" width="16" style="92" customWidth="1"/>
    <col min="11530" max="11776" width="9.140625" style="92"/>
    <col min="11777" max="11777" width="4.140625" style="92" customWidth="1"/>
    <col min="11778" max="11778" width="9.140625" style="92"/>
    <col min="11779" max="11779" width="29.85546875" style="92" customWidth="1"/>
    <col min="11780" max="11780" width="23.28515625" style="92" customWidth="1"/>
    <col min="11781" max="11781" width="20.140625" style="92" customWidth="1"/>
    <col min="11782" max="11782" width="20.28515625" style="92" customWidth="1"/>
    <col min="11783" max="11783" width="18.140625" style="92" customWidth="1"/>
    <col min="11784" max="11785" width="16" style="92" customWidth="1"/>
    <col min="11786" max="12032" width="9.140625" style="92"/>
    <col min="12033" max="12033" width="4.140625" style="92" customWidth="1"/>
    <col min="12034" max="12034" width="9.140625" style="92"/>
    <col min="12035" max="12035" width="29.85546875" style="92" customWidth="1"/>
    <col min="12036" max="12036" width="23.28515625" style="92" customWidth="1"/>
    <col min="12037" max="12037" width="20.140625" style="92" customWidth="1"/>
    <col min="12038" max="12038" width="20.28515625" style="92" customWidth="1"/>
    <col min="12039" max="12039" width="18.140625" style="92" customWidth="1"/>
    <col min="12040" max="12041" width="16" style="92" customWidth="1"/>
    <col min="12042" max="12288" width="9.140625" style="92"/>
    <col min="12289" max="12289" width="4.140625" style="92" customWidth="1"/>
    <col min="12290" max="12290" width="9.140625" style="92"/>
    <col min="12291" max="12291" width="29.85546875" style="92" customWidth="1"/>
    <col min="12292" max="12292" width="23.28515625" style="92" customWidth="1"/>
    <col min="12293" max="12293" width="20.140625" style="92" customWidth="1"/>
    <col min="12294" max="12294" width="20.28515625" style="92" customWidth="1"/>
    <col min="12295" max="12295" width="18.140625" style="92" customWidth="1"/>
    <col min="12296" max="12297" width="16" style="92" customWidth="1"/>
    <col min="12298" max="12544" width="9.140625" style="92"/>
    <col min="12545" max="12545" width="4.140625" style="92" customWidth="1"/>
    <col min="12546" max="12546" width="9.140625" style="92"/>
    <col min="12547" max="12547" width="29.85546875" style="92" customWidth="1"/>
    <col min="12548" max="12548" width="23.28515625" style="92" customWidth="1"/>
    <col min="12549" max="12549" width="20.140625" style="92" customWidth="1"/>
    <col min="12550" max="12550" width="20.28515625" style="92" customWidth="1"/>
    <col min="12551" max="12551" width="18.140625" style="92" customWidth="1"/>
    <col min="12552" max="12553" width="16" style="92" customWidth="1"/>
    <col min="12554" max="12800" width="9.140625" style="92"/>
    <col min="12801" max="12801" width="4.140625" style="92" customWidth="1"/>
    <col min="12802" max="12802" width="9.140625" style="92"/>
    <col min="12803" max="12803" width="29.85546875" style="92" customWidth="1"/>
    <col min="12804" max="12804" width="23.28515625" style="92" customWidth="1"/>
    <col min="12805" max="12805" width="20.140625" style="92" customWidth="1"/>
    <col min="12806" max="12806" width="20.28515625" style="92" customWidth="1"/>
    <col min="12807" max="12807" width="18.140625" style="92" customWidth="1"/>
    <col min="12808" max="12809" width="16" style="92" customWidth="1"/>
    <col min="12810" max="13056" width="9.140625" style="92"/>
    <col min="13057" max="13057" width="4.140625" style="92" customWidth="1"/>
    <col min="13058" max="13058" width="9.140625" style="92"/>
    <col min="13059" max="13059" width="29.85546875" style="92" customWidth="1"/>
    <col min="13060" max="13060" width="23.28515625" style="92" customWidth="1"/>
    <col min="13061" max="13061" width="20.140625" style="92" customWidth="1"/>
    <col min="13062" max="13062" width="20.28515625" style="92" customWidth="1"/>
    <col min="13063" max="13063" width="18.140625" style="92" customWidth="1"/>
    <col min="13064" max="13065" width="16" style="92" customWidth="1"/>
    <col min="13066" max="13312" width="9.140625" style="92"/>
    <col min="13313" max="13313" width="4.140625" style="92" customWidth="1"/>
    <col min="13314" max="13314" width="9.140625" style="92"/>
    <col min="13315" max="13315" width="29.85546875" style="92" customWidth="1"/>
    <col min="13316" max="13316" width="23.28515625" style="92" customWidth="1"/>
    <col min="13317" max="13317" width="20.140625" style="92" customWidth="1"/>
    <col min="13318" max="13318" width="20.28515625" style="92" customWidth="1"/>
    <col min="13319" max="13319" width="18.140625" style="92" customWidth="1"/>
    <col min="13320" max="13321" width="16" style="92" customWidth="1"/>
    <col min="13322" max="13568" width="9.140625" style="92"/>
    <col min="13569" max="13569" width="4.140625" style="92" customWidth="1"/>
    <col min="13570" max="13570" width="9.140625" style="92"/>
    <col min="13571" max="13571" width="29.85546875" style="92" customWidth="1"/>
    <col min="13572" max="13572" width="23.28515625" style="92" customWidth="1"/>
    <col min="13573" max="13573" width="20.140625" style="92" customWidth="1"/>
    <col min="13574" max="13574" width="20.28515625" style="92" customWidth="1"/>
    <col min="13575" max="13575" width="18.140625" style="92" customWidth="1"/>
    <col min="13576" max="13577" width="16" style="92" customWidth="1"/>
    <col min="13578" max="13824" width="9.140625" style="92"/>
    <col min="13825" max="13825" width="4.140625" style="92" customWidth="1"/>
    <col min="13826" max="13826" width="9.140625" style="92"/>
    <col min="13827" max="13827" width="29.85546875" style="92" customWidth="1"/>
    <col min="13828" max="13828" width="23.28515625" style="92" customWidth="1"/>
    <col min="13829" max="13829" width="20.140625" style="92" customWidth="1"/>
    <col min="13830" max="13830" width="20.28515625" style="92" customWidth="1"/>
    <col min="13831" max="13831" width="18.140625" style="92" customWidth="1"/>
    <col min="13832" max="13833" width="16" style="92" customWidth="1"/>
    <col min="13834" max="14080" width="9.140625" style="92"/>
    <col min="14081" max="14081" width="4.140625" style="92" customWidth="1"/>
    <col min="14082" max="14082" width="9.140625" style="92"/>
    <col min="14083" max="14083" width="29.85546875" style="92" customWidth="1"/>
    <col min="14084" max="14084" width="23.28515625" style="92" customWidth="1"/>
    <col min="14085" max="14085" width="20.140625" style="92" customWidth="1"/>
    <col min="14086" max="14086" width="20.28515625" style="92" customWidth="1"/>
    <col min="14087" max="14087" width="18.140625" style="92" customWidth="1"/>
    <col min="14088" max="14089" width="16" style="92" customWidth="1"/>
    <col min="14090" max="14336" width="9.140625" style="92"/>
    <col min="14337" max="14337" width="4.140625" style="92" customWidth="1"/>
    <col min="14338" max="14338" width="9.140625" style="92"/>
    <col min="14339" max="14339" width="29.85546875" style="92" customWidth="1"/>
    <col min="14340" max="14340" width="23.28515625" style="92" customWidth="1"/>
    <col min="14341" max="14341" width="20.140625" style="92" customWidth="1"/>
    <col min="14342" max="14342" width="20.28515625" style="92" customWidth="1"/>
    <col min="14343" max="14343" width="18.140625" style="92" customWidth="1"/>
    <col min="14344" max="14345" width="16" style="92" customWidth="1"/>
    <col min="14346" max="14592" width="9.140625" style="92"/>
    <col min="14593" max="14593" width="4.140625" style="92" customWidth="1"/>
    <col min="14594" max="14594" width="9.140625" style="92"/>
    <col min="14595" max="14595" width="29.85546875" style="92" customWidth="1"/>
    <col min="14596" max="14596" width="23.28515625" style="92" customWidth="1"/>
    <col min="14597" max="14597" width="20.140625" style="92" customWidth="1"/>
    <col min="14598" max="14598" width="20.28515625" style="92" customWidth="1"/>
    <col min="14599" max="14599" width="18.140625" style="92" customWidth="1"/>
    <col min="14600" max="14601" width="16" style="92" customWidth="1"/>
    <col min="14602" max="14848" width="9.140625" style="92"/>
    <col min="14849" max="14849" width="4.140625" style="92" customWidth="1"/>
    <col min="14850" max="14850" width="9.140625" style="92"/>
    <col min="14851" max="14851" width="29.85546875" style="92" customWidth="1"/>
    <col min="14852" max="14852" width="23.28515625" style="92" customWidth="1"/>
    <col min="14853" max="14853" width="20.140625" style="92" customWidth="1"/>
    <col min="14854" max="14854" width="20.28515625" style="92" customWidth="1"/>
    <col min="14855" max="14855" width="18.140625" style="92" customWidth="1"/>
    <col min="14856" max="14857" width="16" style="92" customWidth="1"/>
    <col min="14858" max="15104" width="9.140625" style="92"/>
    <col min="15105" max="15105" width="4.140625" style="92" customWidth="1"/>
    <col min="15106" max="15106" width="9.140625" style="92"/>
    <col min="15107" max="15107" width="29.85546875" style="92" customWidth="1"/>
    <col min="15108" max="15108" width="23.28515625" style="92" customWidth="1"/>
    <col min="15109" max="15109" width="20.140625" style="92" customWidth="1"/>
    <col min="15110" max="15110" width="20.28515625" style="92" customWidth="1"/>
    <col min="15111" max="15111" width="18.140625" style="92" customWidth="1"/>
    <col min="15112" max="15113" width="16" style="92" customWidth="1"/>
    <col min="15114" max="15360" width="9.140625" style="92"/>
    <col min="15361" max="15361" width="4.140625" style="92" customWidth="1"/>
    <col min="15362" max="15362" width="9.140625" style="92"/>
    <col min="15363" max="15363" width="29.85546875" style="92" customWidth="1"/>
    <col min="15364" max="15364" width="23.28515625" style="92" customWidth="1"/>
    <col min="15365" max="15365" width="20.140625" style="92" customWidth="1"/>
    <col min="15366" max="15366" width="20.28515625" style="92" customWidth="1"/>
    <col min="15367" max="15367" width="18.140625" style="92" customWidth="1"/>
    <col min="15368" max="15369" width="16" style="92" customWidth="1"/>
    <col min="15370" max="15616" width="9.140625" style="92"/>
    <col min="15617" max="15617" width="4.140625" style="92" customWidth="1"/>
    <col min="15618" max="15618" width="9.140625" style="92"/>
    <col min="15619" max="15619" width="29.85546875" style="92" customWidth="1"/>
    <col min="15620" max="15620" width="23.28515625" style="92" customWidth="1"/>
    <col min="15621" max="15621" width="20.140625" style="92" customWidth="1"/>
    <col min="15622" max="15622" width="20.28515625" style="92" customWidth="1"/>
    <col min="15623" max="15623" width="18.140625" style="92" customWidth="1"/>
    <col min="15624" max="15625" width="16" style="92" customWidth="1"/>
    <col min="15626" max="15872" width="9.140625" style="92"/>
    <col min="15873" max="15873" width="4.140625" style="92" customWidth="1"/>
    <col min="15874" max="15874" width="9.140625" style="92"/>
    <col min="15875" max="15875" width="29.85546875" style="92" customWidth="1"/>
    <col min="15876" max="15876" width="23.28515625" style="92" customWidth="1"/>
    <col min="15877" max="15877" width="20.140625" style="92" customWidth="1"/>
    <col min="15878" max="15878" width="20.28515625" style="92" customWidth="1"/>
    <col min="15879" max="15879" width="18.140625" style="92" customWidth="1"/>
    <col min="15880" max="15881" width="16" style="92" customWidth="1"/>
    <col min="15882" max="16128" width="9.140625" style="92"/>
    <col min="16129" max="16129" width="4.140625" style="92" customWidth="1"/>
    <col min="16130" max="16130" width="9.140625" style="92"/>
    <col min="16131" max="16131" width="29.85546875" style="92" customWidth="1"/>
    <col min="16132" max="16132" width="23.28515625" style="92" customWidth="1"/>
    <col min="16133" max="16133" width="20.140625" style="92" customWidth="1"/>
    <col min="16134" max="16134" width="20.28515625" style="92" customWidth="1"/>
    <col min="16135" max="16135" width="18.140625" style="92" customWidth="1"/>
    <col min="16136" max="16137" width="16" style="92" customWidth="1"/>
    <col min="16138" max="16384" width="9.140625" style="92"/>
  </cols>
  <sheetData>
    <row r="1" spans="1:13">
      <c r="A1" s="85" t="s">
        <v>57</v>
      </c>
      <c r="B1" s="86"/>
      <c r="C1" s="87"/>
      <c r="D1" s="87"/>
      <c r="E1" s="88"/>
      <c r="F1" s="89"/>
      <c r="G1" s="88"/>
      <c r="H1" s="88"/>
      <c r="I1" s="88"/>
      <c r="J1" s="88"/>
    </row>
    <row r="2" spans="1:13">
      <c r="A2" s="85" t="s">
        <v>58</v>
      </c>
      <c r="B2" s="93" t="s">
        <v>59</v>
      </c>
      <c r="C2" s="87"/>
      <c r="D2" s="87"/>
      <c r="E2" s="88"/>
      <c r="F2" s="89"/>
      <c r="G2" s="88"/>
      <c r="H2" s="88"/>
      <c r="I2" s="88"/>
      <c r="J2" s="88"/>
    </row>
    <row r="3" spans="1:13">
      <c r="A3" s="85" t="s">
        <v>60</v>
      </c>
      <c r="B3" s="93" t="str">
        <f>[1]Summary!B71</f>
        <v>DISTRIBUTION PROGRAMME</v>
      </c>
      <c r="C3" s="87"/>
      <c r="D3" s="87"/>
      <c r="E3" s="88"/>
      <c r="F3" s="89"/>
      <c r="G3" s="88"/>
      <c r="H3" s="88"/>
      <c r="I3" s="88"/>
      <c r="J3" s="88"/>
    </row>
    <row r="4" spans="1:13">
      <c r="A4" s="85" t="s">
        <v>61</v>
      </c>
      <c r="B4" s="86"/>
      <c r="C4" s="87"/>
      <c r="D4" s="87"/>
      <c r="E4" s="88"/>
      <c r="F4" s="89"/>
      <c r="G4" s="88"/>
      <c r="H4" s="88"/>
      <c r="I4" s="88"/>
      <c r="J4" s="88"/>
    </row>
    <row r="5" spans="1:13">
      <c r="A5" s="94" t="s">
        <v>62</v>
      </c>
      <c r="B5" s="95" t="s">
        <v>63</v>
      </c>
      <c r="C5" s="96" t="s">
        <v>64</v>
      </c>
      <c r="D5" s="96"/>
      <c r="E5" s="97" t="s">
        <v>65</v>
      </c>
      <c r="F5" s="98"/>
      <c r="G5" s="98"/>
      <c r="H5" s="98"/>
      <c r="I5" s="99"/>
      <c r="J5" s="100" t="s">
        <v>66</v>
      </c>
      <c r="K5" s="96" t="str">
        <f>'[2]RE Fill in'!I2</f>
        <v>Brief justifications for the investment requirement</v>
      </c>
    </row>
    <row r="6" spans="1:13" ht="22.5" customHeight="1">
      <c r="A6" s="101"/>
      <c r="B6" s="22"/>
      <c r="C6" s="102" t="s">
        <v>67</v>
      </c>
      <c r="D6" s="102" t="s">
        <v>68</v>
      </c>
      <c r="E6" s="103">
        <v>2017</v>
      </c>
      <c r="F6" s="103">
        <v>2018</v>
      </c>
      <c r="G6" s="103">
        <v>2019</v>
      </c>
      <c r="H6" s="103">
        <v>2020</v>
      </c>
      <c r="I6" s="103">
        <v>2021</v>
      </c>
      <c r="J6" s="104"/>
      <c r="K6" s="96"/>
    </row>
    <row r="7" spans="1:13">
      <c r="A7" s="102" t="s">
        <v>69</v>
      </c>
      <c r="B7" s="95" t="s">
        <v>70</v>
      </c>
      <c r="C7" s="107"/>
      <c r="D7" s="107"/>
      <c r="E7" s="109"/>
      <c r="F7" s="108"/>
      <c r="G7" s="109"/>
      <c r="H7" s="109"/>
      <c r="I7" s="109"/>
      <c r="J7" s="109"/>
      <c r="K7" s="22"/>
    </row>
    <row r="8" spans="1:13" s="114" customFormat="1">
      <c r="A8" s="102" t="s">
        <v>88</v>
      </c>
      <c r="B8" s="95" t="s">
        <v>73</v>
      </c>
      <c r="C8" s="102"/>
      <c r="D8" s="102"/>
      <c r="E8" s="110"/>
      <c r="F8" s="111"/>
      <c r="G8" s="110"/>
      <c r="H8" s="110"/>
      <c r="I8" s="110"/>
      <c r="J8" s="110"/>
      <c r="K8" s="95"/>
      <c r="L8" s="113"/>
      <c r="M8" s="112"/>
    </row>
    <row r="9" spans="1:13" s="114" customFormat="1" ht="31.5">
      <c r="A9" s="102"/>
      <c r="B9" s="22" t="str">
        <f>[3]DCSD!B90</f>
        <v>Construction of LV Line at Nabar new settlement</v>
      </c>
      <c r="C9" s="102"/>
      <c r="D9" s="102"/>
      <c r="E9" s="105">
        <v>1.008</v>
      </c>
      <c r="F9" s="111"/>
      <c r="G9" s="110"/>
      <c r="H9" s="110"/>
      <c r="I9" s="110"/>
      <c r="J9" s="109">
        <f t="shared" ref="J9:J14" si="0">SUM(E9:I9)</f>
        <v>1.008</v>
      </c>
      <c r="K9" s="95"/>
      <c r="L9" s="113"/>
      <c r="M9" s="112"/>
    </row>
    <row r="10" spans="1:13" s="114" customFormat="1" ht="31.5">
      <c r="A10" s="102"/>
      <c r="B10" s="22" t="str">
        <f>[3]DCSD!B91</f>
        <v>Construction of 25 kVA, 33/0.415Kv Substation at Nabar new settlement.</v>
      </c>
      <c r="C10" s="102"/>
      <c r="D10" s="102"/>
      <c r="E10" s="105">
        <v>0.30599999999999999</v>
      </c>
      <c r="F10" s="111"/>
      <c r="G10" s="110"/>
      <c r="H10" s="110"/>
      <c r="I10" s="110"/>
      <c r="J10" s="109">
        <f t="shared" si="0"/>
        <v>0.30599999999999999</v>
      </c>
      <c r="K10" s="95"/>
      <c r="L10" s="113"/>
      <c r="M10" s="112"/>
    </row>
    <row r="11" spans="1:13" s="114" customFormat="1" ht="31.5">
      <c r="A11" s="102"/>
      <c r="B11" s="22" t="str">
        <f>[3]DCSD!B92</f>
        <v>Construction of LV Line at Nabar new settlement</v>
      </c>
      <c r="C11" s="102"/>
      <c r="D11" s="102"/>
      <c r="E11" s="105">
        <v>1.01</v>
      </c>
      <c r="F11" s="111"/>
      <c r="G11" s="110"/>
      <c r="H11" s="110"/>
      <c r="I11" s="110"/>
      <c r="J11" s="109">
        <f t="shared" si="0"/>
        <v>1.01</v>
      </c>
      <c r="K11" s="95"/>
      <c r="L11" s="113"/>
      <c r="M11" s="112"/>
    </row>
    <row r="12" spans="1:13" s="114" customFormat="1">
      <c r="A12" s="102"/>
      <c r="B12" s="22" t="str">
        <f>[3]DCSD!B94</f>
        <v>RMU Installation at Gangzur.</v>
      </c>
      <c r="C12" s="102"/>
      <c r="D12" s="102"/>
      <c r="E12" s="105">
        <v>1</v>
      </c>
      <c r="F12" s="111"/>
      <c r="G12" s="110"/>
      <c r="H12" s="110"/>
      <c r="I12" s="110"/>
      <c r="J12" s="109">
        <f t="shared" si="0"/>
        <v>1</v>
      </c>
      <c r="K12" s="95"/>
      <c r="L12" s="113"/>
      <c r="M12" s="112"/>
    </row>
    <row r="13" spans="1:13" s="114" customFormat="1" ht="31.5">
      <c r="A13" s="102"/>
      <c r="B13" s="22" t="str">
        <f>[3]DCSD!B95</f>
        <v xml:space="preserve">Extension of LV line in and around Namdroeling Goenpa </v>
      </c>
      <c r="C13" s="102"/>
      <c r="D13" s="102"/>
      <c r="E13" s="105">
        <v>1.633</v>
      </c>
      <c r="F13" s="111"/>
      <c r="G13" s="110"/>
      <c r="H13" s="110"/>
      <c r="I13" s="110"/>
      <c r="J13" s="109">
        <f t="shared" si="0"/>
        <v>1.633</v>
      </c>
      <c r="K13" s="95"/>
      <c r="L13" s="113"/>
      <c r="M13" s="112"/>
    </row>
    <row r="14" spans="1:13" ht="31.5">
      <c r="A14" s="101"/>
      <c r="B14" s="22" t="str">
        <f>'[2]Dist Lines &amp; Substations'!B56</f>
        <v>Purchase of spares for 33/11 kV substation at Tangmachu</v>
      </c>
      <c r="C14" s="101"/>
      <c r="D14" s="101"/>
      <c r="E14" s="105"/>
      <c r="F14" s="106">
        <v>1</v>
      </c>
      <c r="G14" s="105">
        <v>0.5</v>
      </c>
      <c r="H14" s="105">
        <v>1</v>
      </c>
      <c r="I14" s="105">
        <v>0.5</v>
      </c>
      <c r="J14" s="109">
        <f t="shared" si="0"/>
        <v>3</v>
      </c>
      <c r="K14" s="115" t="e">
        <f>'[4]Dist Lines &amp; Substations'!G56</f>
        <v>#REF!</v>
      </c>
    </row>
    <row r="15" spans="1:13" ht="47.25">
      <c r="A15" s="101"/>
      <c r="B15" s="22" t="str">
        <f>'[2]Dist Lines &amp; Substations'!B57</f>
        <v>Repainting of existing 10m, 9m and 7.5m poles in and around Lhuentse Dzongkhag</v>
      </c>
      <c r="C15" s="101"/>
      <c r="D15" s="101"/>
      <c r="E15" s="105"/>
      <c r="F15" s="106">
        <v>0.1</v>
      </c>
      <c r="G15" s="105">
        <v>0.1</v>
      </c>
      <c r="H15" s="105">
        <v>0.1</v>
      </c>
      <c r="I15" s="105">
        <v>0.1</v>
      </c>
      <c r="J15" s="109">
        <f t="shared" ref="J15:J18" si="1">SUM(E15:I15)</f>
        <v>0.4</v>
      </c>
      <c r="K15" s="115" t="str">
        <f>'[4]Dist Lines &amp; Substations'!G57</f>
        <v>Many of the existing steel tubuler poles are rusted and needs repainting to prolong its service utility and also for safety reasons.</v>
      </c>
    </row>
    <row r="16" spans="1:13" ht="47.25">
      <c r="A16" s="101"/>
      <c r="B16" s="22" t="str">
        <f>'[2]Dist Lines &amp; Substations'!B58</f>
        <v>Dismantling of old 11kV line at Dungkhar</v>
      </c>
      <c r="C16" s="101"/>
      <c r="D16" s="101"/>
      <c r="E16" s="105"/>
      <c r="F16" s="106">
        <v>0.15</v>
      </c>
      <c r="G16" s="105">
        <v>0</v>
      </c>
      <c r="H16" s="105">
        <v>0</v>
      </c>
      <c r="I16" s="105">
        <v>0</v>
      </c>
      <c r="J16" s="109">
        <f t="shared" si="1"/>
        <v>0.15</v>
      </c>
      <c r="K16" s="115" t="str">
        <f>'[4]Dist Lines &amp; Substations'!G58</f>
        <v xml:space="preserve">A portion of 11 kV line to Dungkhar was realigned long time back but the old line is still there which needs to be dismantled and taken out from the asset. </v>
      </c>
    </row>
    <row r="17" spans="1:13" ht="47.25">
      <c r="A17" s="101"/>
      <c r="B17" s="22" t="str">
        <f>'[2]Dist Lines &amp; Substations'!B59</f>
        <v xml:space="preserve">Reconductoring of squirrel conductor to LV ABC cable from Sumpa to Khoma Zampa </v>
      </c>
      <c r="C17" s="101"/>
      <c r="D17" s="101"/>
      <c r="E17" s="105"/>
      <c r="F17" s="106">
        <v>0.3</v>
      </c>
      <c r="G17" s="105">
        <v>0</v>
      </c>
      <c r="H17" s="105">
        <v>0</v>
      </c>
      <c r="I17" s="105">
        <v>0</v>
      </c>
      <c r="J17" s="109">
        <f t="shared" si="1"/>
        <v>0.3</v>
      </c>
      <c r="K17" s="116" t="str">
        <f>'[4]Dist Lines &amp; Substations'!G59</f>
        <v>The lines with squirrel conductor are overloaded and not safe. Therefore, there is requirement for reconductoring.</v>
      </c>
    </row>
    <row r="18" spans="1:13" ht="47.25">
      <c r="A18" s="101"/>
      <c r="B18" s="22" t="str">
        <f>'[2]Dist Lines &amp; Substations'!B60</f>
        <v xml:space="preserve">Reconductoring of squirrel conductor to LV ABC cable from Lhuentse Bazaar to Denkaling. </v>
      </c>
      <c r="C18" s="101"/>
      <c r="D18" s="101"/>
      <c r="E18" s="105"/>
      <c r="F18" s="106">
        <v>0.2</v>
      </c>
      <c r="G18" s="105">
        <v>0</v>
      </c>
      <c r="H18" s="105">
        <v>0</v>
      </c>
      <c r="I18" s="105">
        <v>0</v>
      </c>
      <c r="J18" s="109">
        <f t="shared" si="1"/>
        <v>0.2</v>
      </c>
      <c r="K18" s="117"/>
    </row>
    <row r="19" spans="1:13" s="114" customFormat="1">
      <c r="A19" s="102"/>
      <c r="B19" s="95" t="s">
        <v>74</v>
      </c>
      <c r="C19" s="102"/>
      <c r="D19" s="102"/>
      <c r="E19" s="110">
        <f>SUM(E9:E18)</f>
        <v>4.9569999999999999</v>
      </c>
      <c r="F19" s="110">
        <f t="shared" ref="F19:J19" si="2">SUM(F9:F18)</f>
        <v>1.75</v>
      </c>
      <c r="G19" s="110">
        <f t="shared" si="2"/>
        <v>0.6</v>
      </c>
      <c r="H19" s="110">
        <f t="shared" si="2"/>
        <v>1.1000000000000001</v>
      </c>
      <c r="I19" s="110">
        <f t="shared" si="2"/>
        <v>0.6</v>
      </c>
      <c r="J19" s="110">
        <f t="shared" si="2"/>
        <v>9.0069999999999997</v>
      </c>
      <c r="K19" s="95"/>
      <c r="L19" s="113"/>
      <c r="M19" s="112"/>
    </row>
    <row r="20" spans="1:13">
      <c r="A20" s="101"/>
      <c r="B20" s="22"/>
      <c r="C20" s="101"/>
      <c r="D20" s="101"/>
      <c r="E20" s="105"/>
      <c r="F20" s="106">
        <f>F19-'[4]Dist Lines &amp; Substations'!C61</f>
        <v>0</v>
      </c>
      <c r="G20" s="105">
        <f>G19-'[4]Dist Lines &amp; Substations'!D61</f>
        <v>0</v>
      </c>
      <c r="H20" s="105">
        <f>H19-'[4]Dist Lines &amp; Substations'!E61</f>
        <v>0</v>
      </c>
      <c r="I20" s="105">
        <f>I19-'[4]Dist Lines &amp; Substations'!F61</f>
        <v>0</v>
      </c>
      <c r="J20" s="105"/>
      <c r="K20" s="22"/>
    </row>
    <row r="21" spans="1:13" s="114" customFormat="1">
      <c r="A21" s="102" t="s">
        <v>87</v>
      </c>
      <c r="B21" s="95" t="s">
        <v>75</v>
      </c>
      <c r="C21" s="102"/>
      <c r="D21" s="102"/>
      <c r="E21" s="110"/>
      <c r="F21" s="111"/>
      <c r="G21" s="110"/>
      <c r="H21" s="110"/>
      <c r="I21" s="110"/>
      <c r="J21" s="110"/>
      <c r="K21" s="95"/>
      <c r="L21" s="113"/>
      <c r="M21" s="112"/>
    </row>
    <row r="22" spans="1:13" s="114" customFormat="1" ht="31.5">
      <c r="A22" s="101">
        <v>1</v>
      </c>
      <c r="B22" s="22" t="str">
        <f>[3]DCSD!B109</f>
        <v>Construction of 1000KVA USS in Mongar</v>
      </c>
      <c r="C22" s="102"/>
      <c r="D22" s="102"/>
      <c r="E22" s="105">
        <v>3.2959999999999998</v>
      </c>
      <c r="F22" s="111"/>
      <c r="G22" s="110"/>
      <c r="H22" s="110"/>
      <c r="I22" s="110"/>
      <c r="J22" s="109">
        <f t="shared" ref="J22:J44" si="3">SUM(E22:I22)</f>
        <v>3.2959999999999998</v>
      </c>
      <c r="K22" s="95"/>
      <c r="L22" s="113"/>
      <c r="M22" s="112"/>
    </row>
    <row r="23" spans="1:13" s="114" customFormat="1" ht="63">
      <c r="A23" s="101">
        <v>2</v>
      </c>
      <c r="B23" s="22" t="str">
        <f>[3]DCSD!B110</f>
        <v>Construction of dedicated 11kV feeder from Khalangzey to Gyelposhing (to cover power extension to the villages) - Composite line</v>
      </c>
      <c r="C23" s="102"/>
      <c r="D23" s="102"/>
      <c r="E23" s="105">
        <v>6.7640000000000002</v>
      </c>
      <c r="F23" s="111"/>
      <c r="G23" s="110"/>
      <c r="H23" s="110"/>
      <c r="I23" s="110"/>
      <c r="J23" s="109">
        <f t="shared" si="3"/>
        <v>6.7640000000000002</v>
      </c>
      <c r="K23" s="95"/>
      <c r="L23" s="113"/>
      <c r="M23" s="112"/>
    </row>
    <row r="24" spans="1:13" s="114" customFormat="1">
      <c r="A24" s="101">
        <v>3</v>
      </c>
      <c r="B24" s="22" t="str">
        <f>[3]DCSD!B111</f>
        <v>Installation of LBS at T-offs</v>
      </c>
      <c r="C24" s="102"/>
      <c r="D24" s="102"/>
      <c r="E24" s="105">
        <v>0.66300000000000003</v>
      </c>
      <c r="F24" s="111"/>
      <c r="G24" s="110"/>
      <c r="H24" s="110"/>
      <c r="I24" s="110"/>
      <c r="J24" s="109">
        <f t="shared" si="3"/>
        <v>0.66300000000000003</v>
      </c>
      <c r="K24" s="95"/>
      <c r="L24" s="113"/>
      <c r="M24" s="112"/>
    </row>
    <row r="25" spans="1:13" s="114" customFormat="1">
      <c r="A25" s="101">
        <v>4</v>
      </c>
      <c r="B25" s="22" t="str">
        <f>[3]DCSD!B112</f>
        <v>Up-gradation of LV lines at Ngatshang</v>
      </c>
      <c r="C25" s="102"/>
      <c r="D25" s="102"/>
      <c r="E25" s="105">
        <v>1.4259999999999999</v>
      </c>
      <c r="F25" s="111"/>
      <c r="G25" s="110"/>
      <c r="H25" s="110"/>
      <c r="I25" s="110"/>
      <c r="J25" s="109">
        <f t="shared" si="3"/>
        <v>1.4259999999999999</v>
      </c>
      <c r="K25" s="95"/>
      <c r="L25" s="113"/>
      <c r="M25" s="112"/>
    </row>
    <row r="26" spans="1:13" s="114" customFormat="1" ht="31.5">
      <c r="A26" s="101">
        <v>5</v>
      </c>
      <c r="B26" s="22" t="str">
        <f>[3]DCSD!B113</f>
        <v>Extension of LV lines to new households underMongar dzongkhag</v>
      </c>
      <c r="C26" s="102"/>
      <c r="D26" s="102"/>
      <c r="E26" s="105">
        <v>2.4350000000000001</v>
      </c>
      <c r="F26" s="111"/>
      <c r="G26" s="110"/>
      <c r="H26" s="110"/>
      <c r="I26" s="110"/>
      <c r="J26" s="109">
        <f t="shared" si="3"/>
        <v>2.4350000000000001</v>
      </c>
      <c r="K26" s="95"/>
      <c r="L26" s="113"/>
      <c r="M26" s="112"/>
    </row>
    <row r="27" spans="1:13" s="114" customFormat="1" ht="31.5">
      <c r="A27" s="101">
        <v>6</v>
      </c>
      <c r="B27" s="22" t="str">
        <f>[3]DCSD!B114</f>
        <v>Construction of AAAC line from KHP to Gyelpozhing</v>
      </c>
      <c r="C27" s="102"/>
      <c r="D27" s="102"/>
      <c r="E27" s="105">
        <v>2.1459999999999999</v>
      </c>
      <c r="F27" s="111"/>
      <c r="G27" s="110"/>
      <c r="H27" s="110"/>
      <c r="I27" s="110"/>
      <c r="J27" s="109">
        <f t="shared" si="3"/>
        <v>2.1459999999999999</v>
      </c>
      <c r="K27" s="95"/>
      <c r="L27" s="113"/>
      <c r="M27" s="112"/>
    </row>
    <row r="28" spans="1:13" s="114" customFormat="1">
      <c r="A28" s="101">
        <v>7</v>
      </c>
      <c r="B28" s="22" t="str">
        <f>[3]DCSD!B116</f>
        <v>Purchase of RMU( 2 nos)</v>
      </c>
      <c r="C28" s="102"/>
      <c r="D28" s="102"/>
      <c r="E28" s="105">
        <v>2</v>
      </c>
      <c r="F28" s="111"/>
      <c r="G28" s="110"/>
      <c r="H28" s="110"/>
      <c r="I28" s="110"/>
      <c r="J28" s="109">
        <f t="shared" si="3"/>
        <v>2</v>
      </c>
      <c r="K28" s="95"/>
      <c r="L28" s="113"/>
      <c r="M28" s="112"/>
    </row>
    <row r="29" spans="1:13" s="114" customFormat="1">
      <c r="A29" s="101">
        <v>8</v>
      </c>
      <c r="B29" s="22" t="str">
        <f>[3]DCSD!$B$115</f>
        <v>DG Set (spill over)</v>
      </c>
      <c r="C29" s="102"/>
      <c r="D29" s="102"/>
      <c r="E29" s="105">
        <v>0.5</v>
      </c>
      <c r="F29" s="111"/>
      <c r="G29" s="110"/>
      <c r="H29" s="110"/>
      <c r="I29" s="110"/>
      <c r="J29" s="109">
        <f t="shared" si="3"/>
        <v>0.5</v>
      </c>
      <c r="K29" s="95"/>
      <c r="L29" s="113"/>
      <c r="M29" s="112"/>
    </row>
    <row r="30" spans="1:13" ht="47.25">
      <c r="A30" s="101">
        <v>9</v>
      </c>
      <c r="B30" s="22" t="str">
        <f>'[2]Dist Lines &amp; Substations'!B64</f>
        <v>Installation of Packaged Substation at Dzong area, Lower Market, Yadi  and Gyelposhing</v>
      </c>
      <c r="C30" s="101"/>
      <c r="D30" s="101"/>
      <c r="E30" s="105"/>
      <c r="F30" s="106">
        <v>0</v>
      </c>
      <c r="G30" s="105">
        <v>5</v>
      </c>
      <c r="H30" s="105">
        <v>5</v>
      </c>
      <c r="I30" s="105">
        <v>5</v>
      </c>
      <c r="J30" s="109">
        <f t="shared" si="3"/>
        <v>15</v>
      </c>
      <c r="K30" s="22" t="str">
        <f>'[4]Dist Lines &amp; Substations'!G64</f>
        <v>To replace the overloaded transformers and provide safe substation in congested township area.</v>
      </c>
    </row>
    <row r="31" spans="1:13" ht="31.5">
      <c r="A31" s="101">
        <v>10</v>
      </c>
      <c r="B31" s="22" t="str">
        <f>'[2]Dist Lines &amp; Substations'!B65</f>
        <v>Construction of HT &amp; LV UG network in Mongar  township</v>
      </c>
      <c r="C31" s="101"/>
      <c r="D31" s="101"/>
      <c r="E31" s="105"/>
      <c r="F31" s="106">
        <v>0</v>
      </c>
      <c r="G31" s="105">
        <v>10</v>
      </c>
      <c r="H31" s="105">
        <v>10</v>
      </c>
      <c r="I31" s="105">
        <v>0</v>
      </c>
      <c r="J31" s="109">
        <f t="shared" si="3"/>
        <v>20</v>
      </c>
      <c r="K31" s="22" t="str">
        <f>'[4]Dist Lines &amp; Substations'!G65</f>
        <v>To replace existing OH lines in township area</v>
      </c>
    </row>
    <row r="32" spans="1:13" ht="31.5">
      <c r="A32" s="101">
        <v>11</v>
      </c>
      <c r="B32" s="22" t="str">
        <f>'[2]Dist Lines &amp; Substations'!B66</f>
        <v>Installation of 33 kV, RMU at Drameytse</v>
      </c>
      <c r="C32" s="101"/>
      <c r="D32" s="101"/>
      <c r="E32" s="105"/>
      <c r="F32" s="106">
        <v>0</v>
      </c>
      <c r="G32" s="105">
        <v>2</v>
      </c>
      <c r="H32" s="105">
        <v>0</v>
      </c>
      <c r="I32" s="105">
        <v>0</v>
      </c>
      <c r="J32" s="109">
        <f t="shared" si="3"/>
        <v>2</v>
      </c>
      <c r="K32" s="22" t="str">
        <f>'[4]Dist Lines &amp; Substations'!G66</f>
        <v>This is to be installed at Drameytse at T off of  33 kV line from Drameytse to Narang and Baging and Balam</v>
      </c>
    </row>
    <row r="33" spans="1:13" ht="173.25">
      <c r="A33" s="101">
        <v>12</v>
      </c>
      <c r="B33" s="22" t="str">
        <f>'[2]Dist Lines &amp; Substations'!B67</f>
        <v>Upgradation of Gyelposhing College to 750kVA USS and construction of LT network at Gyelposhing  township</v>
      </c>
      <c r="C33" s="101"/>
      <c r="D33" s="101"/>
      <c r="E33" s="105"/>
      <c r="F33" s="106">
        <v>0</v>
      </c>
      <c r="G33" s="105">
        <v>5</v>
      </c>
      <c r="H33" s="105">
        <v>3</v>
      </c>
      <c r="I33" s="105">
        <v>1</v>
      </c>
      <c r="J33" s="109">
        <f t="shared" si="3"/>
        <v>9</v>
      </c>
      <c r="K33" s="22" t="str">
        <f>'[4]Dist Lines &amp; Substations'!G67</f>
        <v>The up-gradation of 250kVA School substation has felt necessary since the school has been upgraded to College  as it is the only substation which caters the load College and nearby area. The transformer was installed long time back and many new infrastructures have come up after upgradation of school to college  . The transformer is likely to run out of capacity soon and may not be able to cater the load. Further, the gyelposhing town  wants to extend town to this area and it is felt necessary to convert the Overhead LT line networks to underground system to enhance the reliability and minimize the hazards and space congestion in future.</v>
      </c>
    </row>
    <row r="34" spans="1:13" ht="31.5">
      <c r="A34" s="101">
        <v>13</v>
      </c>
      <c r="B34" s="22" t="str">
        <f>'[2]Dist Lines &amp; Substations'!B68</f>
        <v>Installation of Fault passage indicators in 33 &amp; 11 kV lines</v>
      </c>
      <c r="C34" s="101"/>
      <c r="D34" s="101"/>
      <c r="E34" s="105"/>
      <c r="F34" s="106">
        <v>0</v>
      </c>
      <c r="G34" s="105">
        <v>1</v>
      </c>
      <c r="H34" s="105">
        <v>1</v>
      </c>
      <c r="I34" s="105">
        <v>0.5</v>
      </c>
      <c r="J34" s="109">
        <f t="shared" si="3"/>
        <v>2.5</v>
      </c>
      <c r="K34" s="22" t="str">
        <f>'[4]Dist Lines &amp; Substations'!G68</f>
        <v>to identify and isolate the faulty feeder immediately</v>
      </c>
    </row>
    <row r="35" spans="1:13" ht="31.5">
      <c r="A35" s="101">
        <v>14</v>
      </c>
      <c r="B35" s="22" t="str">
        <f>'[2]Dist Lines &amp; Substations'!B69</f>
        <v>Changing of Old LBS and GO Switches &amp; imp. Of old HV lines</v>
      </c>
      <c r="C35" s="101"/>
      <c r="D35" s="101"/>
      <c r="E35" s="105"/>
      <c r="F35" s="106">
        <v>0</v>
      </c>
      <c r="G35" s="105">
        <v>1</v>
      </c>
      <c r="H35" s="105">
        <v>1</v>
      </c>
      <c r="I35" s="105">
        <v>1</v>
      </c>
      <c r="J35" s="109">
        <f t="shared" si="3"/>
        <v>3</v>
      </c>
      <c r="K35" s="22" t="str">
        <f>'[4]Dist Lines &amp; Substations'!G69</f>
        <v>replacement of defective switches with new set</v>
      </c>
    </row>
    <row r="36" spans="1:13" ht="31.5">
      <c r="A36" s="101">
        <v>15</v>
      </c>
      <c r="B36" s="22" t="str">
        <f>'[2]Dist Lines &amp; Substations'!B70</f>
        <v>Construction of HT &amp; LV network under Gyelpozhing township</v>
      </c>
      <c r="C36" s="101"/>
      <c r="D36" s="101"/>
      <c r="E36" s="105"/>
      <c r="F36" s="106">
        <v>0</v>
      </c>
      <c r="G36" s="105">
        <v>0</v>
      </c>
      <c r="H36" s="105">
        <v>5</v>
      </c>
      <c r="I36" s="105">
        <v>0</v>
      </c>
      <c r="J36" s="109">
        <f t="shared" si="3"/>
        <v>5</v>
      </c>
      <c r="K36" s="22" t="str">
        <f>'[4]Dist Lines &amp; Substations'!G70</f>
        <v>to replace existing OH lines in township area</v>
      </c>
    </row>
    <row r="37" spans="1:13" ht="78.75">
      <c r="A37" s="101">
        <v>16</v>
      </c>
      <c r="B37" s="22" t="str">
        <f>'[2]Dist Lines &amp; Substations'!B71</f>
        <v>Improvement and upgradation of system</v>
      </c>
      <c r="C37" s="101"/>
      <c r="D37" s="101"/>
      <c r="E37" s="105"/>
      <c r="F37" s="106">
        <v>0</v>
      </c>
      <c r="G37" s="105">
        <v>4</v>
      </c>
      <c r="H37" s="105">
        <v>6</v>
      </c>
      <c r="I37" s="105">
        <v>5</v>
      </c>
      <c r="J37" s="109">
        <f t="shared" si="3"/>
        <v>15</v>
      </c>
      <c r="K37" s="22" t="str">
        <f>'[4]Dist Lines &amp; Substations'!G71</f>
        <v>This is for installation of additional  2.5MVA  substation at 33/11kV  Khalazine SS, construction of 33/11kV ss at Limithang for Industrial area  and upgradation works for reconductoring of existing 11 KV lines from Khalazine to Limithang and Chali to Tsakaling by DOG conductor.</v>
      </c>
    </row>
    <row r="38" spans="1:13" ht="47.25">
      <c r="A38" s="101">
        <v>17</v>
      </c>
      <c r="B38" s="22" t="str">
        <f>'[2]Dist Lines &amp; Substations'!B72</f>
        <v>Purchase of Transformer</v>
      </c>
      <c r="C38" s="101"/>
      <c r="D38" s="101"/>
      <c r="E38" s="105"/>
      <c r="F38" s="106">
        <v>0</v>
      </c>
      <c r="G38" s="105">
        <v>0.8</v>
      </c>
      <c r="H38" s="105">
        <v>0.8</v>
      </c>
      <c r="I38" s="105">
        <v>1</v>
      </c>
      <c r="J38" s="109">
        <f t="shared" si="3"/>
        <v>2.6</v>
      </c>
      <c r="K38" s="22" t="str">
        <f>'[4]Dist Lines &amp; Substations'!G72</f>
        <v>Transformers need to be replaced during the time of failure and emergency case and to keep in stock, a provisional budget is being proposed annually.</v>
      </c>
    </row>
    <row r="39" spans="1:13" ht="31.5">
      <c r="A39" s="101">
        <v>18</v>
      </c>
      <c r="B39" s="22" t="str">
        <f>'[2]Dist Lines &amp; Substations'!B73</f>
        <v>Construction of 1000KVA USS in Mongar</v>
      </c>
      <c r="C39" s="101"/>
      <c r="D39" s="101"/>
      <c r="E39" s="105"/>
      <c r="F39" s="106">
        <v>3.2959999999999998</v>
      </c>
      <c r="G39" s="105">
        <v>0</v>
      </c>
      <c r="H39" s="105">
        <v>0</v>
      </c>
      <c r="I39" s="105">
        <v>0</v>
      </c>
      <c r="J39" s="109">
        <f t="shared" si="3"/>
        <v>3.2959999999999998</v>
      </c>
      <c r="K39" s="22"/>
    </row>
    <row r="40" spans="1:13" ht="63">
      <c r="A40" s="101">
        <v>19</v>
      </c>
      <c r="B40" s="22" t="str">
        <f>'[2]Dist Lines &amp; Substations'!B74</f>
        <v>Construction of dedicated 11kV feeder from Khalangzey to Gyelposhing (to cover power extension to the villages) - Composite line</v>
      </c>
      <c r="C40" s="101"/>
      <c r="D40" s="101"/>
      <c r="E40" s="105"/>
      <c r="F40" s="106">
        <v>6.7640000000000002</v>
      </c>
      <c r="G40" s="105">
        <v>0</v>
      </c>
      <c r="H40" s="105">
        <v>0</v>
      </c>
      <c r="I40" s="105">
        <v>0</v>
      </c>
      <c r="J40" s="109">
        <f t="shared" si="3"/>
        <v>6.7640000000000002</v>
      </c>
      <c r="K40" s="22"/>
    </row>
    <row r="41" spans="1:13">
      <c r="A41" s="101">
        <v>20</v>
      </c>
      <c r="B41" s="22" t="str">
        <f>'[2]Dist Lines &amp; Substations'!B75</f>
        <v>Installation of LBS at T-offs</v>
      </c>
      <c r="C41" s="101"/>
      <c r="D41" s="101"/>
      <c r="E41" s="105"/>
      <c r="F41" s="106">
        <v>0.66300000000000003</v>
      </c>
      <c r="G41" s="105">
        <v>0</v>
      </c>
      <c r="H41" s="105">
        <v>0</v>
      </c>
      <c r="I41" s="105">
        <v>0</v>
      </c>
      <c r="J41" s="109">
        <f t="shared" si="3"/>
        <v>0.66300000000000003</v>
      </c>
      <c r="K41" s="22"/>
    </row>
    <row r="42" spans="1:13">
      <c r="A42" s="101">
        <v>21</v>
      </c>
      <c r="B42" s="22" t="str">
        <f>'[2]Dist Lines &amp; Substations'!B76</f>
        <v>Up-gradation of LV lines at Ngatshang</v>
      </c>
      <c r="C42" s="101"/>
      <c r="D42" s="101"/>
      <c r="E42" s="105"/>
      <c r="F42" s="106">
        <v>1.4259999999999999</v>
      </c>
      <c r="G42" s="105">
        <v>0</v>
      </c>
      <c r="H42" s="105">
        <v>0</v>
      </c>
      <c r="I42" s="105">
        <v>0</v>
      </c>
      <c r="J42" s="109">
        <f t="shared" si="3"/>
        <v>1.4259999999999999</v>
      </c>
      <c r="K42" s="22"/>
    </row>
    <row r="43" spans="1:13" ht="31.5">
      <c r="A43" s="101">
        <v>22</v>
      </c>
      <c r="B43" s="22" t="str">
        <f>'[2]Dist Lines &amp; Substations'!B77</f>
        <v>Extension of LV lines to new households under Mongar dzongkhag</v>
      </c>
      <c r="C43" s="101"/>
      <c r="D43" s="101"/>
      <c r="E43" s="105"/>
      <c r="F43" s="106">
        <v>2.4350000000000001</v>
      </c>
      <c r="G43" s="105">
        <v>0</v>
      </c>
      <c r="H43" s="105">
        <v>0</v>
      </c>
      <c r="I43" s="105">
        <v>0</v>
      </c>
      <c r="J43" s="109">
        <f t="shared" si="3"/>
        <v>2.4350000000000001</v>
      </c>
      <c r="K43" s="22"/>
    </row>
    <row r="44" spans="1:13" ht="31.5">
      <c r="A44" s="101">
        <v>23</v>
      </c>
      <c r="B44" s="22" t="str">
        <f>'[2]Dist Lines &amp; Substations'!B78</f>
        <v>Construction of AAAC line from KHP to Gyelpozhing</v>
      </c>
      <c r="C44" s="101"/>
      <c r="D44" s="101"/>
      <c r="E44" s="105"/>
      <c r="F44" s="106">
        <v>2.1459999999999999</v>
      </c>
      <c r="G44" s="105">
        <v>0</v>
      </c>
      <c r="H44" s="105">
        <v>0</v>
      </c>
      <c r="I44" s="105">
        <v>0</v>
      </c>
      <c r="J44" s="109">
        <f t="shared" si="3"/>
        <v>2.1459999999999999</v>
      </c>
      <c r="K44" s="22"/>
    </row>
    <row r="45" spans="1:13" s="114" customFormat="1">
      <c r="A45" s="102"/>
      <c r="B45" s="95" t="s">
        <v>76</v>
      </c>
      <c r="C45" s="102"/>
      <c r="D45" s="102"/>
      <c r="E45" s="110">
        <f>SUM(E22:E44)</f>
        <v>19.23</v>
      </c>
      <c r="F45" s="110">
        <f t="shared" ref="F45:K45" si="4">SUM(F22:F44)</f>
        <v>16.73</v>
      </c>
      <c r="G45" s="110">
        <f t="shared" si="4"/>
        <v>28.8</v>
      </c>
      <c r="H45" s="110">
        <f t="shared" si="4"/>
        <v>31.8</v>
      </c>
      <c r="I45" s="110">
        <f t="shared" si="4"/>
        <v>13.5</v>
      </c>
      <c r="J45" s="110">
        <f t="shared" si="4"/>
        <v>110.06</v>
      </c>
      <c r="K45" s="110">
        <f t="shared" si="4"/>
        <v>0</v>
      </c>
      <c r="L45" s="113"/>
      <c r="M45" s="112"/>
    </row>
    <row r="46" spans="1:13">
      <c r="A46" s="101"/>
      <c r="B46" s="22"/>
      <c r="C46" s="101"/>
      <c r="D46" s="101"/>
      <c r="E46" s="105"/>
      <c r="F46" s="106">
        <f>F45-'[4]Dist Lines &amp; Substations'!C79</f>
        <v>0</v>
      </c>
      <c r="G46" s="105">
        <f>G45-'[4]Dist Lines &amp; Substations'!D79</f>
        <v>0</v>
      </c>
      <c r="H46" s="105">
        <f>H45-'[4]Dist Lines &amp; Substations'!E79</f>
        <v>0</v>
      </c>
      <c r="I46" s="105">
        <f>I45-'[4]Dist Lines &amp; Substations'!F79</f>
        <v>0</v>
      </c>
      <c r="J46" s="105"/>
      <c r="K46" s="22"/>
    </row>
    <row r="47" spans="1:13">
      <c r="A47" s="102" t="s">
        <v>86</v>
      </c>
      <c r="B47" s="95" t="s">
        <v>77</v>
      </c>
      <c r="C47" s="101"/>
      <c r="D47" s="101"/>
      <c r="E47" s="105"/>
      <c r="F47" s="106"/>
      <c r="G47" s="105"/>
      <c r="H47" s="105"/>
      <c r="I47" s="105"/>
      <c r="J47" s="105"/>
      <c r="K47" s="22"/>
    </row>
    <row r="48" spans="1:13" ht="31.5">
      <c r="A48" s="101">
        <v>1</v>
      </c>
      <c r="B48" s="22" t="str">
        <f>[3]DCSD!B142</f>
        <v>Extension of LV ABC line in and around Pema Gatshel (1.5km)</v>
      </c>
      <c r="C48" s="101"/>
      <c r="D48" s="101"/>
      <c r="E48" s="105">
        <v>1.0489999999999999</v>
      </c>
      <c r="F48" s="106"/>
      <c r="G48" s="105"/>
      <c r="H48" s="105"/>
      <c r="I48" s="105"/>
      <c r="J48" s="105">
        <f>SUM(E48:I48)</f>
        <v>1.0489999999999999</v>
      </c>
      <c r="K48" s="22"/>
    </row>
    <row r="49" spans="1:13" ht="63">
      <c r="A49" s="101">
        <v>2</v>
      </c>
      <c r="B49" s="22" t="str">
        <f>'[2]Dist Lines &amp; Substations'!B90</f>
        <v>Construction 7 km  of 33kV ACSR DoG  line at Banagoenpa( Dungmin) to interconnect the Dechenling feeder and Yurung Feeder.</v>
      </c>
      <c r="C49" s="101"/>
      <c r="D49" s="101"/>
      <c r="E49" s="105"/>
      <c r="F49" s="106">
        <v>9.0500000000000007</v>
      </c>
      <c r="G49" s="105">
        <v>0</v>
      </c>
      <c r="H49" s="105">
        <v>0</v>
      </c>
      <c r="I49" s="105">
        <v>0</v>
      </c>
      <c r="J49" s="105">
        <f t="shared" ref="J49:J60" si="5">SUM(E49:I49)</f>
        <v>9.0500000000000007</v>
      </c>
      <c r="K49" s="22" t="str">
        <f>'[4]Dist Lines &amp; Substations'!G90</f>
        <v>To interconnect the  yurung and Dechling feeder  to have two sources for the area feeds by these two feeder.</v>
      </c>
    </row>
    <row r="50" spans="1:13" ht="47.25">
      <c r="A50" s="101">
        <v>3</v>
      </c>
      <c r="B50" s="22" t="str">
        <f>'[2]Dist Lines &amp; Substations'!B91</f>
        <v>Construction of 11kV  ACSR Rabbit  line for about 1.5km and 125kVA   Pole mounted substation for ESD, colony.</v>
      </c>
      <c r="C50" s="101"/>
      <c r="D50" s="101"/>
      <c r="E50" s="105"/>
      <c r="F50" s="106">
        <v>3.516</v>
      </c>
      <c r="G50" s="105">
        <v>0</v>
      </c>
      <c r="H50" s="105">
        <v>0</v>
      </c>
      <c r="I50" s="105">
        <v>0</v>
      </c>
      <c r="J50" s="105">
        <f t="shared" si="5"/>
        <v>3.516</v>
      </c>
      <c r="K50" s="22" t="str">
        <f>'[4]Dist Lines &amp; Substations'!G91</f>
        <v xml:space="preserve">To supply the power to ESD, Colony </v>
      </c>
    </row>
    <row r="51" spans="1:13" ht="31.5">
      <c r="A51" s="101">
        <v>4</v>
      </c>
      <c r="B51" s="22" t="str">
        <f>'[2]Dist Lines &amp; Substations'!B92</f>
        <v>Installation of 33kV ARCB on Khar/Wamrong /Dungmin lines</v>
      </c>
      <c r="C51" s="101"/>
      <c r="D51" s="101"/>
      <c r="E51" s="105"/>
      <c r="F51" s="106">
        <v>0</v>
      </c>
      <c r="G51" s="105">
        <v>1.4</v>
      </c>
      <c r="H51" s="105">
        <v>0</v>
      </c>
      <c r="I51" s="105">
        <v>1.4</v>
      </c>
      <c r="J51" s="105">
        <f t="shared" si="5"/>
        <v>2.8</v>
      </c>
      <c r="K51" s="22" t="str">
        <f>'[4]Dist Lines &amp; Substations'!G92</f>
        <v>To improve reliabilty by restoring the temporary/transient faults instantly,shifted from 2018 investment plan.</v>
      </c>
    </row>
    <row r="52" spans="1:13" ht="78.75">
      <c r="A52" s="101">
        <v>5</v>
      </c>
      <c r="B52" s="22" t="str">
        <f>'[2]Dist Lines &amp; Substations'!B93</f>
        <v>Construction of 11kV  DoG  line for about 1km from Barma Chemicals Pvt.Ltd substation to  Denchi, and construction of  33/11kV,2X2.5MVA  at Denchi.</v>
      </c>
      <c r="C52" s="101"/>
      <c r="D52" s="101"/>
      <c r="E52" s="105"/>
      <c r="F52" s="106">
        <v>24.556000000000001</v>
      </c>
      <c r="G52" s="105">
        <v>0</v>
      </c>
      <c r="H52" s="105">
        <v>0</v>
      </c>
      <c r="I52" s="105">
        <v>0</v>
      </c>
      <c r="J52" s="105">
        <f t="shared" si="5"/>
        <v>24.556000000000001</v>
      </c>
      <c r="K52" s="22" t="str">
        <f>'[4]Dist Lines &amp; Substations'!G93</f>
        <v xml:space="preserve"> To temporary  feed the  power to  Denchi  Dzong  500kVAtill the  33/11 kV substation commissioned  and later develop  into  ring main supply to  POP feeder,as  it is only MV customers  feeders and and  contribute  hiughest revenue to ESD pemagatshel.</v>
      </c>
    </row>
    <row r="53" spans="1:13" ht="63">
      <c r="A53" s="101">
        <v>6</v>
      </c>
      <c r="B53" s="22" t="str">
        <f>'[2]Dist Lines &amp; Substations'!B94</f>
        <v xml:space="preserve">Construction of 11kV  underground   cable for about 4km </v>
      </c>
      <c r="C53" s="101"/>
      <c r="D53" s="101"/>
      <c r="E53" s="105"/>
      <c r="F53" s="106">
        <v>7.5</v>
      </c>
      <c r="G53" s="105">
        <v>6.5</v>
      </c>
      <c r="H53" s="105">
        <v>0</v>
      </c>
      <c r="I53" s="105">
        <v>6.5</v>
      </c>
      <c r="J53" s="105">
        <f t="shared" si="5"/>
        <v>20.5</v>
      </c>
      <c r="K53" s="22" t="str">
        <f>'[4]Dist Lines &amp; Substations'!G94</f>
        <v>The proposed HV ABC  over head lines  at  Denchi has been  coverted to   UG, in consultation with Dzongkhag Engineer( Expecting to do in  cost sharing Basis  in contruction of Cable Trench )</v>
      </c>
    </row>
    <row r="54" spans="1:13" ht="31.5">
      <c r="A54" s="101">
        <v>7</v>
      </c>
      <c r="B54" s="22" t="str">
        <f>'[2]Dist Lines &amp; Substations'!B95</f>
        <v xml:space="preserve">Package Substation( 3X500kVA ) at Denchi </v>
      </c>
      <c r="C54" s="101"/>
      <c r="D54" s="101"/>
      <c r="E54" s="105"/>
      <c r="F54" s="106">
        <v>3.3029999999999999</v>
      </c>
      <c r="G54" s="105">
        <v>0</v>
      </c>
      <c r="H54" s="105">
        <v>3.3029999999999999</v>
      </c>
      <c r="I54" s="105">
        <v>0</v>
      </c>
      <c r="J54" s="105">
        <f t="shared" si="5"/>
        <v>6.6059999999999999</v>
      </c>
      <c r="K54" s="22" t="str">
        <f>'[4]Dist Lines &amp; Substations'!G95</f>
        <v>To  cater the load at Denchi  Town.</v>
      </c>
    </row>
    <row r="55" spans="1:13" ht="63">
      <c r="A55" s="101">
        <v>8</v>
      </c>
      <c r="B55" s="22" t="str">
        <f>'[2]Dist Lines &amp; Substations'!B96</f>
        <v>Up-gradation of 33/0.240kV, 25kVA substations to 33/0.415kV, 63kVA substations at Dungmin &amp; Chimong Geogs (2 nos. substations)</v>
      </c>
      <c r="C55" s="101"/>
      <c r="D55" s="101"/>
      <c r="E55" s="105"/>
      <c r="F55" s="106">
        <v>0</v>
      </c>
      <c r="G55" s="105">
        <v>0</v>
      </c>
      <c r="H55" s="105">
        <v>0</v>
      </c>
      <c r="I55" s="105">
        <v>2.6</v>
      </c>
      <c r="J55" s="105">
        <f t="shared" si="5"/>
        <v>2.6</v>
      </c>
      <c r="K55" s="22" t="str">
        <f>'[4]Dist Lines &amp; Substations'!G96</f>
        <v>Public of two geogs are provided 3phase machineries from the Forest &amp; Agriculture Ministry requiring 3phase power supply from BPC side, so the existing 1phase sustations are proposed for 3phase substations.</v>
      </c>
    </row>
    <row r="56" spans="1:13" ht="47.25">
      <c r="A56" s="101">
        <v>9</v>
      </c>
      <c r="B56" s="22" t="str">
        <f>'[2]Dist Lines &amp; Substations'!B97</f>
        <v>Installation of additional Transformers (33/0.415kV, 63kVA) at Domkhar, Yallang &amp; Khar</v>
      </c>
      <c r="C56" s="101"/>
      <c r="D56" s="101"/>
      <c r="E56" s="105"/>
      <c r="F56" s="106">
        <v>0</v>
      </c>
      <c r="G56" s="105">
        <v>1.8</v>
      </c>
      <c r="H56" s="105">
        <v>0</v>
      </c>
      <c r="I56" s="105">
        <v>1.6</v>
      </c>
      <c r="J56" s="105">
        <f t="shared" si="5"/>
        <v>3.4000000000000004</v>
      </c>
      <c r="K56" s="22" t="str">
        <f>'[4]Dist Lines &amp; Substations'!G97</f>
        <v>These areas have potential for growth, however to further justify the susbtations parameters are not taken. The justification will be submitted as soon as I get back to station.</v>
      </c>
    </row>
    <row r="57" spans="1:13" ht="47.25">
      <c r="A57" s="101">
        <v>10</v>
      </c>
      <c r="B57" s="22" t="str">
        <f>'[2]Dist Lines &amp; Substations'!B98</f>
        <v>Construction  of  2.5km 33kV DoG ACSR from lower Khinadang to Pangthang to form ring  main.</v>
      </c>
      <c r="C57" s="101"/>
      <c r="D57" s="101"/>
      <c r="E57" s="105"/>
      <c r="F57" s="106">
        <v>0</v>
      </c>
      <c r="G57" s="105">
        <v>0</v>
      </c>
      <c r="H57" s="105">
        <v>3.23</v>
      </c>
      <c r="I57" s="105">
        <v>0</v>
      </c>
      <c r="J57" s="105">
        <f t="shared" si="5"/>
        <v>3.23</v>
      </c>
      <c r="K57" s="22" t="str">
        <f>'[4]Dist Lines &amp; Substations'!G98</f>
        <v>To  form the Ring Main  within the Nananong Feeder,</v>
      </c>
    </row>
    <row r="58" spans="1:13" ht="47.25">
      <c r="A58" s="101">
        <v>11</v>
      </c>
      <c r="B58" s="22" t="str">
        <f>'[2]Dist Lines &amp; Substations'!B99</f>
        <v xml:space="preserve">Construction of 7km 33kV ,DoG ACSR from Maendi to  Guyum to interconnect  Tsebar feeder and Yurung feeder. </v>
      </c>
      <c r="C58" s="101"/>
      <c r="D58" s="101"/>
      <c r="E58" s="105"/>
      <c r="F58" s="106">
        <v>0</v>
      </c>
      <c r="G58" s="105">
        <v>0</v>
      </c>
      <c r="H58" s="105">
        <v>0</v>
      </c>
      <c r="I58" s="105">
        <v>9.0470000000000006</v>
      </c>
      <c r="J58" s="105">
        <f t="shared" si="5"/>
        <v>9.0470000000000006</v>
      </c>
      <c r="K58" s="22" t="str">
        <f>'[4]Dist Lines &amp; Substations'!G99</f>
        <v>To interconnect the   the Yurung and Nanong Feeder,  and develp into  ring system.</v>
      </c>
    </row>
    <row r="59" spans="1:13" ht="63">
      <c r="A59" s="101">
        <v>12</v>
      </c>
      <c r="B59" s="22" t="str">
        <f>'[2]Dist Lines &amp; Substations'!B100</f>
        <v>Installation of HT meter at Banagoenpa and at Gongue</v>
      </c>
      <c r="C59" s="101"/>
      <c r="D59" s="101"/>
      <c r="E59" s="105"/>
      <c r="F59" s="106">
        <v>0</v>
      </c>
      <c r="G59" s="105">
        <v>3.03</v>
      </c>
      <c r="H59" s="105">
        <v>3.03</v>
      </c>
      <c r="I59" s="105">
        <v>0</v>
      </c>
      <c r="J59" s="105">
        <f t="shared" si="5"/>
        <v>6.06</v>
      </c>
      <c r="K59" s="22" t="str">
        <f>'[4]Dist Lines &amp; Substations'!G100</f>
        <v>For HT metering at  gondue,  for recording the energy sell to  Gondue ( mongar) and   at Bainagoenpa ( junction of interconnection between  Dechenling feeder and  Yurung Feeder)</v>
      </c>
    </row>
    <row r="60" spans="1:13" ht="78.75">
      <c r="A60" s="101">
        <v>13</v>
      </c>
      <c r="B60" s="22" t="str">
        <f>'[2]Dist Lines &amp; Substations'!B101</f>
        <v>Installation of RMU at Banagoenpa  at junction of Tsebar , Denchenling and yurung Feeder and at junction of Nanglam( Babta) Denchenling and  Choekorling junction.</v>
      </c>
      <c r="C60" s="101"/>
      <c r="D60" s="101"/>
      <c r="E60" s="105"/>
      <c r="F60" s="106">
        <v>0</v>
      </c>
      <c r="G60" s="105">
        <v>1.08</v>
      </c>
      <c r="H60" s="105">
        <v>1.08</v>
      </c>
      <c r="I60" s="105">
        <v>0</v>
      </c>
      <c r="J60" s="105">
        <f t="shared" si="5"/>
        <v>2.16</v>
      </c>
      <c r="K60" s="22" t="str">
        <f>'[4]Dist Lines &amp; Substations'!G101</f>
        <v>To install at  Bainagoenpa at the junction of  Denchiling, yurung and Tsebar feeder  and at junction of Choekerling and Dechling</v>
      </c>
    </row>
    <row r="61" spans="1:13">
      <c r="A61" s="102"/>
      <c r="B61" s="95" t="s">
        <v>78</v>
      </c>
      <c r="C61" s="102"/>
      <c r="D61" s="102"/>
      <c r="E61" s="110">
        <f>SUM(E48:E60)</f>
        <v>1.0489999999999999</v>
      </c>
      <c r="F61" s="111">
        <f t="shared" ref="F61:J61" si="6">SUM(F48:F60)</f>
        <v>47.924999999999997</v>
      </c>
      <c r="G61" s="110">
        <f t="shared" si="6"/>
        <v>13.81</v>
      </c>
      <c r="H61" s="110">
        <f t="shared" si="6"/>
        <v>10.642999999999999</v>
      </c>
      <c r="I61" s="110">
        <f t="shared" si="6"/>
        <v>21.146999999999998</v>
      </c>
      <c r="J61" s="110">
        <f t="shared" si="6"/>
        <v>94.573999999999998</v>
      </c>
      <c r="K61" s="110"/>
    </row>
    <row r="62" spans="1:13">
      <c r="A62" s="101"/>
      <c r="B62" s="22"/>
      <c r="C62" s="101"/>
      <c r="D62" s="101"/>
      <c r="E62" s="105"/>
      <c r="F62" s="106"/>
      <c r="G62" s="105"/>
      <c r="H62" s="105"/>
      <c r="I62" s="105"/>
      <c r="J62" s="105"/>
      <c r="K62" s="22"/>
    </row>
    <row r="63" spans="1:13" s="114" customFormat="1">
      <c r="A63" s="102" t="s">
        <v>89</v>
      </c>
      <c r="B63" s="95" t="s">
        <v>79</v>
      </c>
      <c r="C63" s="102"/>
      <c r="D63" s="102"/>
      <c r="E63" s="110"/>
      <c r="F63" s="111"/>
      <c r="G63" s="110"/>
      <c r="H63" s="110"/>
      <c r="I63" s="110"/>
      <c r="J63" s="110"/>
      <c r="K63" s="95"/>
      <c r="L63" s="113"/>
      <c r="M63" s="112"/>
    </row>
    <row r="64" spans="1:13" s="114" customFormat="1">
      <c r="A64" s="102">
        <v>1</v>
      </c>
      <c r="B64" s="22" t="str">
        <f>[3]DCSD!$B$232</f>
        <v>Purchase of DG set -spill over</v>
      </c>
      <c r="C64" s="102"/>
      <c r="D64" s="102"/>
      <c r="E64" s="105">
        <v>0.5</v>
      </c>
      <c r="F64" s="111"/>
      <c r="G64" s="110"/>
      <c r="H64" s="110"/>
      <c r="I64" s="110"/>
      <c r="J64" s="105">
        <f t="shared" ref="J64:J95" si="7">SUM(E64:I64)</f>
        <v>0.5</v>
      </c>
      <c r="K64" s="95"/>
      <c r="L64" s="113"/>
      <c r="M64" s="112"/>
    </row>
    <row r="65" spans="1:13" s="114" customFormat="1" ht="31.5">
      <c r="A65" s="101">
        <v>2</v>
      </c>
      <c r="B65" s="22" t="str">
        <f>[3]DCSD!B224</f>
        <v>Electrification of Raynang daza village under Lauri Gewog (Fill in RE)</v>
      </c>
      <c r="C65" s="102"/>
      <c r="D65" s="102"/>
      <c r="E65" s="105">
        <v>1.875</v>
      </c>
      <c r="F65" s="111"/>
      <c r="G65" s="110"/>
      <c r="H65" s="110"/>
      <c r="I65" s="110"/>
      <c r="J65" s="105">
        <f t="shared" si="7"/>
        <v>1.875</v>
      </c>
      <c r="K65" s="95"/>
      <c r="L65" s="113"/>
      <c r="M65" s="112"/>
    </row>
    <row r="66" spans="1:13" s="114" customFormat="1" ht="31.5">
      <c r="A66" s="101">
        <v>3</v>
      </c>
      <c r="B66" s="22" t="str">
        <f>[3]DCSD!B225</f>
        <v>LT extension to new house hold at S/J, Bangtar &amp; Diafarm(RE-fill in)</v>
      </c>
      <c r="C66" s="102"/>
      <c r="D66" s="102"/>
      <c r="E66" s="105">
        <v>1.115</v>
      </c>
      <c r="F66" s="111"/>
      <c r="G66" s="110"/>
      <c r="H66" s="110"/>
      <c r="I66" s="110"/>
      <c r="J66" s="105">
        <f t="shared" si="7"/>
        <v>1.115</v>
      </c>
      <c r="K66" s="95"/>
      <c r="L66" s="113"/>
      <c r="M66" s="112"/>
    </row>
    <row r="67" spans="1:13" s="114" customFormat="1" ht="31.5">
      <c r="A67" s="101">
        <v>4</v>
      </c>
      <c r="B67" s="22" t="str">
        <f>[3]DCSD!B226</f>
        <v>LT extension to new house hold at Ngalamg(RE-Fill in)</v>
      </c>
      <c r="C67" s="102"/>
      <c r="D67" s="102"/>
      <c r="E67" s="105">
        <v>1.1930000000000001</v>
      </c>
      <c r="F67" s="111"/>
      <c r="G67" s="110"/>
      <c r="H67" s="110"/>
      <c r="I67" s="110"/>
      <c r="J67" s="105">
        <f t="shared" si="7"/>
        <v>1.1930000000000001</v>
      </c>
      <c r="K67" s="95"/>
      <c r="L67" s="113"/>
      <c r="M67" s="112"/>
    </row>
    <row r="68" spans="1:13" s="114" customFormat="1" ht="47.25">
      <c r="A68" s="101">
        <v>5</v>
      </c>
      <c r="B68" s="22" t="str">
        <f>[3]DCSD!B227</f>
        <v>Upgradation of old LT ACSR Squrrel/Rabbit conductors with LV ABC at S/ongkhar &amp; Orong</v>
      </c>
      <c r="C68" s="102"/>
      <c r="D68" s="102"/>
      <c r="E68" s="105">
        <v>3.4830000000000001</v>
      </c>
      <c r="F68" s="111"/>
      <c r="G68" s="110"/>
      <c r="H68" s="110"/>
      <c r="I68" s="110"/>
      <c r="J68" s="105">
        <f t="shared" si="7"/>
        <v>3.4830000000000001</v>
      </c>
      <c r="K68" s="95"/>
      <c r="L68" s="113"/>
      <c r="M68" s="112"/>
    </row>
    <row r="69" spans="1:13" s="114" customFormat="1" ht="47.25">
      <c r="A69" s="101">
        <v>6</v>
      </c>
      <c r="B69" s="22" t="str">
        <f>[3]DCSD!B228</f>
        <v>Construction of dedicated Dzong feeder with 11 kV HV ABC cable on existing 11 kV poles as double circuit lie.</v>
      </c>
      <c r="C69" s="102"/>
      <c r="D69" s="102"/>
      <c r="E69" s="105">
        <v>2.9870000000000001</v>
      </c>
      <c r="F69" s="111"/>
      <c r="G69" s="110"/>
      <c r="H69" s="110"/>
      <c r="I69" s="110"/>
      <c r="J69" s="105">
        <f t="shared" si="7"/>
        <v>2.9870000000000001</v>
      </c>
      <c r="K69" s="95"/>
      <c r="L69" s="113"/>
      <c r="M69" s="112"/>
    </row>
    <row r="70" spans="1:13" s="114" customFormat="1" ht="31.5">
      <c r="A70" s="101">
        <v>7</v>
      </c>
      <c r="B70" s="22" t="str">
        <f>[3]DCSD!B229</f>
        <v>Providing of power supply to new Nganglam Check Post</v>
      </c>
      <c r="C70" s="102"/>
      <c r="D70" s="102"/>
      <c r="E70" s="105">
        <v>4.93</v>
      </c>
      <c r="F70" s="111"/>
      <c r="G70" s="110"/>
      <c r="H70" s="110"/>
      <c r="I70" s="110"/>
      <c r="J70" s="105">
        <f t="shared" si="7"/>
        <v>4.93</v>
      </c>
      <c r="K70" s="95"/>
      <c r="L70" s="113"/>
      <c r="M70" s="112"/>
    </row>
    <row r="71" spans="1:13" s="114" customFormat="1" ht="31.5">
      <c r="A71" s="101">
        <v>8</v>
      </c>
      <c r="B71" s="22" t="str">
        <f>[3]DCSD!B230</f>
        <v>Providing power supply to TPO(BPC) Colony, Gayzonr , Dewathang</v>
      </c>
      <c r="C71" s="102"/>
      <c r="D71" s="102"/>
      <c r="E71" s="105">
        <v>0.67800000000000005</v>
      </c>
      <c r="F71" s="111"/>
      <c r="G71" s="110"/>
      <c r="H71" s="110"/>
      <c r="I71" s="110"/>
      <c r="J71" s="105">
        <f t="shared" si="7"/>
        <v>0.67800000000000005</v>
      </c>
      <c r="K71" s="95"/>
      <c r="L71" s="113"/>
      <c r="M71" s="112"/>
    </row>
    <row r="72" spans="1:13" s="114" customFormat="1">
      <c r="A72" s="101">
        <v>9</v>
      </c>
      <c r="B72" s="22" t="str">
        <f>[3]DCSD!B231</f>
        <v>Supply of RMU( 11 k 1 nos)</v>
      </c>
      <c r="C72" s="102"/>
      <c r="D72" s="102"/>
      <c r="E72" s="105">
        <v>1</v>
      </c>
      <c r="F72" s="111"/>
      <c r="G72" s="110"/>
      <c r="H72" s="110"/>
      <c r="I72" s="110"/>
      <c r="J72" s="105">
        <f t="shared" si="7"/>
        <v>1</v>
      </c>
      <c r="K72" s="95"/>
      <c r="L72" s="113"/>
      <c r="M72" s="112"/>
    </row>
    <row r="73" spans="1:13" ht="47.25">
      <c r="A73" s="101">
        <v>10</v>
      </c>
      <c r="B73" s="22" t="str">
        <f>'[4]Dist Lines &amp; Substations'!B160</f>
        <v>Construction of 33/0.415 kV, 250 kVA Substation with Chain link fencing at Deothang Shedra.</v>
      </c>
      <c r="C73" s="101"/>
      <c r="D73" s="101"/>
      <c r="E73" s="105"/>
      <c r="F73" s="106">
        <v>0</v>
      </c>
      <c r="G73" s="105">
        <v>0</v>
      </c>
      <c r="H73" s="105">
        <v>0</v>
      </c>
      <c r="I73" s="105">
        <v>0</v>
      </c>
      <c r="J73" s="105">
        <f t="shared" si="7"/>
        <v>0</v>
      </c>
      <c r="K73" s="22" t="str">
        <f>'[4]Dist Lines &amp; Substations'!G160</f>
        <v>To meet the power demand of Shedra which has been expanded and adjoining villages where many new building construction  has come up.</v>
      </c>
    </row>
    <row r="74" spans="1:13" ht="63">
      <c r="A74" s="101">
        <v>11</v>
      </c>
      <c r="B74" s="22" t="str">
        <f>'[4]Dist Lines &amp; Substations'!B161</f>
        <v>Construction of underground system with XLPE cables and Unitised substations in Upper Market, S/Jong &amp; Deothang</v>
      </c>
      <c r="C74" s="101"/>
      <c r="D74" s="101"/>
      <c r="E74" s="105"/>
      <c r="F74" s="106">
        <v>0</v>
      </c>
      <c r="G74" s="105">
        <v>10</v>
      </c>
      <c r="H74" s="105">
        <v>20</v>
      </c>
      <c r="I74" s="105">
        <v>20</v>
      </c>
      <c r="J74" s="105">
        <f t="shared" si="7"/>
        <v>50</v>
      </c>
      <c r="K74" s="22" t="str">
        <f>'[4]Dist Lines &amp; Substations'!G161</f>
        <v>Conversion  of OH distribution network in thromde area with UG network for improvemen tof safety, reliability &amp; solve RoW issues due to congestion due to construction of new buildings.</v>
      </c>
    </row>
    <row r="75" spans="1:13" ht="47.25">
      <c r="A75" s="101">
        <v>12</v>
      </c>
      <c r="B75" s="22" t="str">
        <f>'[4]Dist Lines &amp; Substations'!B162</f>
        <v>Reconductoring of old LV ACSR lines with LV ABC lines at S/jongkhar, Orong geogs</v>
      </c>
      <c r="C75" s="101"/>
      <c r="D75" s="101"/>
      <c r="E75" s="105"/>
      <c r="F75" s="106">
        <v>0</v>
      </c>
      <c r="G75" s="105">
        <v>0</v>
      </c>
      <c r="H75" s="105">
        <v>0</v>
      </c>
      <c r="I75" s="105">
        <v>0</v>
      </c>
      <c r="J75" s="105">
        <f t="shared" si="7"/>
        <v>0</v>
      </c>
      <c r="K75" s="22" t="str">
        <f>'[4]Dist Lines &amp; Substations'!G162</f>
        <v>To improve safety and reliability of power supply &amp; to meet increased load demand of the area.</v>
      </c>
    </row>
    <row r="76" spans="1:13" ht="31.5">
      <c r="A76" s="101">
        <v>13</v>
      </c>
      <c r="B76" s="22" t="str">
        <f>'[4]Dist Lines &amp; Substations'!B163</f>
        <v>Installation of ARCB &amp; Fault locators in MV lines</v>
      </c>
      <c r="C76" s="101"/>
      <c r="D76" s="101"/>
      <c r="E76" s="105"/>
      <c r="F76" s="106">
        <v>0</v>
      </c>
      <c r="G76" s="105">
        <v>2</v>
      </c>
      <c r="H76" s="105">
        <v>2</v>
      </c>
      <c r="I76" s="105">
        <v>2</v>
      </c>
      <c r="J76" s="105">
        <f t="shared" si="7"/>
        <v>6</v>
      </c>
      <c r="K76" s="22" t="str">
        <f>'[4]Dist Lines &amp; Substations'!G163</f>
        <v>Automation of Switching &amp; Control in MV network</v>
      </c>
    </row>
    <row r="77" spans="1:13" ht="47.25">
      <c r="A77" s="101">
        <v>14</v>
      </c>
      <c r="B77" s="22" t="str">
        <f>'[4]Dist Lines &amp; Substations'!B164</f>
        <v>Interconnection of MV Feeders from 132/33/11 kV Substation</v>
      </c>
      <c r="C77" s="101"/>
      <c r="D77" s="101"/>
      <c r="E77" s="105"/>
      <c r="F77" s="106">
        <v>0</v>
      </c>
      <c r="G77" s="105">
        <v>0.5</v>
      </c>
      <c r="H77" s="105">
        <v>2</v>
      </c>
      <c r="I77" s="105">
        <v>2</v>
      </c>
      <c r="J77" s="105">
        <f t="shared" si="7"/>
        <v>4.5</v>
      </c>
      <c r="K77" s="22" t="str">
        <f>'[4]Dist Lines &amp; Substations'!G164</f>
        <v>For interconnection of 33 kV lines with 132/33 kV substation of Deothang, Nangkhor, Nganglam  &amp; Kanglung for improvement of reliability</v>
      </c>
    </row>
    <row r="78" spans="1:13" ht="47.25">
      <c r="A78" s="101">
        <v>15</v>
      </c>
      <c r="B78" s="22" t="str">
        <f>'[4]Dist Lines &amp; Substations'!B165</f>
        <v>Installation of LA, LBS/ABS, MCCB and improvement of Earthing system in old MV lines and Substations.</v>
      </c>
      <c r="C78" s="101"/>
      <c r="D78" s="101"/>
      <c r="E78" s="105"/>
      <c r="F78" s="106">
        <v>0</v>
      </c>
      <c r="G78" s="105">
        <v>0</v>
      </c>
      <c r="H78" s="105">
        <v>0</v>
      </c>
      <c r="I78" s="105">
        <v>0</v>
      </c>
      <c r="J78" s="105">
        <f t="shared" si="7"/>
        <v>0</v>
      </c>
      <c r="K78" s="22" t="str">
        <f>'[4]Dist Lines &amp; Substations'!G165</f>
        <v>To improve safety of man and machineries, equipments</v>
      </c>
    </row>
    <row r="79" spans="1:13" ht="31.5">
      <c r="A79" s="101">
        <v>16</v>
      </c>
      <c r="B79" s="22" t="str">
        <f>'[4]Dist Lines &amp; Substations'!B166</f>
        <v>Upgradation of over loaded distribution Substations</v>
      </c>
      <c r="C79" s="101"/>
      <c r="D79" s="101"/>
      <c r="E79" s="105"/>
      <c r="F79" s="106">
        <v>1</v>
      </c>
      <c r="G79" s="105">
        <v>1</v>
      </c>
      <c r="H79" s="105">
        <v>2</v>
      </c>
      <c r="I79" s="105">
        <v>2</v>
      </c>
      <c r="J79" s="105">
        <f t="shared" si="7"/>
        <v>6</v>
      </c>
      <c r="K79" s="22" t="str">
        <f>'[4]Dist Lines &amp; Substations'!G166</f>
        <v>To meet the increased load demand &amp; improve quality of power supply</v>
      </c>
    </row>
    <row r="80" spans="1:13" ht="31.5">
      <c r="A80" s="101">
        <v>17</v>
      </c>
      <c r="B80" s="22" t="str">
        <f>'[4]Dist Lines &amp; Substations'!B167</f>
        <v>Fencing of Substation in Nganglam Town (2 nos.)</v>
      </c>
      <c r="C80" s="101"/>
      <c r="D80" s="101"/>
      <c r="E80" s="105"/>
      <c r="F80" s="106">
        <v>0</v>
      </c>
      <c r="G80" s="105">
        <v>0</v>
      </c>
      <c r="H80" s="105">
        <v>0</v>
      </c>
      <c r="I80" s="105">
        <v>0</v>
      </c>
      <c r="J80" s="105">
        <f t="shared" si="7"/>
        <v>0</v>
      </c>
      <c r="K80" s="22" t="str">
        <f>'[4]Dist Lines &amp; Substations'!G167</f>
        <v>To improve safety &amp; security</v>
      </c>
    </row>
    <row r="81" spans="1:11" ht="47.25">
      <c r="A81" s="101">
        <v>18</v>
      </c>
      <c r="B81" s="22" t="str">
        <f>'[4]Dist Lines &amp; Substations'!B168</f>
        <v xml:space="preserve">Upgradation of LV lines (1ph-3ph &amp; 50sqmm-4x95/120sqmm) ABC </v>
      </c>
      <c r="C81" s="101"/>
      <c r="D81" s="101"/>
      <c r="E81" s="105"/>
      <c r="F81" s="106">
        <v>0</v>
      </c>
      <c r="G81" s="105">
        <v>2</v>
      </c>
      <c r="H81" s="105">
        <v>2</v>
      </c>
      <c r="I81" s="105">
        <v>2</v>
      </c>
      <c r="J81" s="105">
        <f t="shared" si="7"/>
        <v>6</v>
      </c>
      <c r="K81" s="22" t="str">
        <f>'[4]Dist Lines &amp; Substations'!G168</f>
        <v>To meet the increased load demand of the area &amp; to facilitate proper balancing of load with the construction of new buildings.</v>
      </c>
    </row>
    <row r="82" spans="1:11" ht="63">
      <c r="A82" s="101">
        <v>19</v>
      </c>
      <c r="B82" s="22" t="str">
        <f>'[4]Dist Lines &amp; Substations'!B169</f>
        <v>Reconductoring of 11 kV RABBIT lines from Deothang 132 kV substation to Samdrup Jongkhar with ACSR (DOG) conductor  (15 km).</v>
      </c>
      <c r="C82" s="101"/>
      <c r="D82" s="101"/>
      <c r="E82" s="105"/>
      <c r="F82" s="106">
        <v>0</v>
      </c>
      <c r="G82" s="105">
        <v>0</v>
      </c>
      <c r="H82" s="105">
        <v>0</v>
      </c>
      <c r="I82" s="105">
        <v>0</v>
      </c>
      <c r="J82" s="105">
        <f t="shared" si="7"/>
        <v>0</v>
      </c>
      <c r="K82" s="22" t="str">
        <f>'[4]Dist Lines &amp; Substations'!G169</f>
        <v>To improve safety,  security &amp; quality of power supply</v>
      </c>
    </row>
    <row r="83" spans="1:11" ht="47.25">
      <c r="A83" s="101">
        <v>20</v>
      </c>
      <c r="B83" s="22" t="str">
        <f>'[4]Dist Lines &amp; Substations'!B170</f>
        <v>Replacement of LV ACSR conductors with LV ABC line at Diafm (Langchenphu and adjoining places)</v>
      </c>
      <c r="C83" s="101"/>
      <c r="D83" s="101"/>
      <c r="E83" s="105"/>
      <c r="F83" s="106">
        <v>1</v>
      </c>
      <c r="G83" s="105">
        <v>0</v>
      </c>
      <c r="H83" s="105">
        <v>0</v>
      </c>
      <c r="I83" s="105">
        <v>0</v>
      </c>
      <c r="J83" s="105">
        <f t="shared" si="7"/>
        <v>1</v>
      </c>
      <c r="K83" s="22" t="str">
        <f>'[4]Dist Lines &amp; Substations'!G170</f>
        <v>To improve safety &amp; security &amp; quality of power supply</v>
      </c>
    </row>
    <row r="84" spans="1:11" ht="31.5">
      <c r="A84" s="101">
        <v>21</v>
      </c>
      <c r="B84" s="22" t="str">
        <f>'[4]Dist Lines &amp; Substations'!B171</f>
        <v>Replacement of ACSR conductors with LV ABC line at Deothang area</v>
      </c>
      <c r="C84" s="101"/>
      <c r="D84" s="101"/>
      <c r="E84" s="105"/>
      <c r="F84" s="106">
        <v>3</v>
      </c>
      <c r="G84" s="105">
        <v>0</v>
      </c>
      <c r="H84" s="105">
        <v>0</v>
      </c>
      <c r="I84" s="105">
        <v>0</v>
      </c>
      <c r="J84" s="105">
        <f t="shared" si="7"/>
        <v>3</v>
      </c>
      <c r="K84" s="22" t="str">
        <f>'[4]Dist Lines &amp; Substations'!G171</f>
        <v>To improve safety &amp; security &amp; quality of power supply</v>
      </c>
    </row>
    <row r="85" spans="1:11" ht="78.75">
      <c r="A85" s="101">
        <v>22</v>
      </c>
      <c r="B85" s="22" t="str">
        <f>'[4]Dist Lines &amp; Substations'!B172</f>
        <v>Replacement of LT Pillars with 250 Amps MCCB fitted, outgoing 12 Nos. HRC fuse at Phuntshothang, Pemathang &amp; Samdrup Cholling &amp; in Nganglham and S/jongkhar area</v>
      </c>
      <c r="C85" s="101"/>
      <c r="D85" s="101"/>
      <c r="E85" s="105"/>
      <c r="F85" s="106">
        <v>0</v>
      </c>
      <c r="G85" s="105">
        <v>0</v>
      </c>
      <c r="H85" s="105">
        <v>0</v>
      </c>
      <c r="I85" s="105">
        <v>0</v>
      </c>
      <c r="J85" s="105">
        <f t="shared" si="7"/>
        <v>0</v>
      </c>
      <c r="K85" s="22" t="str">
        <f>'[4]Dist Lines &amp; Substations'!G172</f>
        <v>To improve safety &amp; security &amp; quality of power supply</v>
      </c>
    </row>
    <row r="86" spans="1:11" ht="31.5">
      <c r="A86" s="101">
        <v>23</v>
      </c>
      <c r="B86" s="22" t="str">
        <f>'[4]Dist Lines &amp; Substations'!B173</f>
        <v>Interconnection of MV feeders between Gomdar and Kangpara and Martshala</v>
      </c>
      <c r="C86" s="101"/>
      <c r="D86" s="101"/>
      <c r="E86" s="105"/>
      <c r="F86" s="106">
        <v>0</v>
      </c>
      <c r="G86" s="105">
        <v>5</v>
      </c>
      <c r="H86" s="105">
        <v>5</v>
      </c>
      <c r="I86" s="105">
        <v>5</v>
      </c>
      <c r="J86" s="105">
        <f t="shared" si="7"/>
        <v>15</v>
      </c>
      <c r="K86" s="22" t="str">
        <f>'[4]Dist Lines &amp; Substations'!G173</f>
        <v>For improvement of reliability of power supply to the area</v>
      </c>
    </row>
    <row r="87" spans="1:11" ht="47.25">
      <c r="A87" s="101">
        <v>24</v>
      </c>
      <c r="B87" s="22" t="str">
        <f>'[4]Dist Lines &amp; Substations'!B174</f>
        <v>Construction of dedicated Dzong feeder with 11 kV HV ABC Cable on existing 11 kV Poles as double circuit line.</v>
      </c>
      <c r="C87" s="101"/>
      <c r="D87" s="101"/>
      <c r="E87" s="105"/>
      <c r="F87" s="106">
        <v>0</v>
      </c>
      <c r="G87" s="105">
        <v>0</v>
      </c>
      <c r="H87" s="105">
        <v>0</v>
      </c>
      <c r="I87" s="105">
        <v>0</v>
      </c>
      <c r="J87" s="105">
        <f t="shared" si="7"/>
        <v>0</v>
      </c>
      <c r="K87" s="22" t="str">
        <f>'[4]Dist Lines &amp; Substations'!G174</f>
        <v>To improve supply reliability to Dzong area</v>
      </c>
    </row>
    <row r="88" spans="1:11" ht="31.5">
      <c r="A88" s="101">
        <v>25</v>
      </c>
      <c r="B88" s="22" t="str">
        <f>'[4]Dist Lines &amp; Substations'!B175</f>
        <v>Providing of power supply to TPO(BPC) Colony at Gayzor, Dewathang</v>
      </c>
      <c r="C88" s="101"/>
      <c r="D88" s="101"/>
      <c r="E88" s="105"/>
      <c r="F88" s="106">
        <v>0</v>
      </c>
      <c r="G88" s="105">
        <v>0</v>
      </c>
      <c r="H88" s="105">
        <v>0</v>
      </c>
      <c r="I88" s="105">
        <v>0</v>
      </c>
      <c r="J88" s="105">
        <f t="shared" si="7"/>
        <v>0</v>
      </c>
      <c r="K88" s="22" t="str">
        <f>'[4]Dist Lines &amp; Substations'!G175</f>
        <v>To provide power supply to TPO colony</v>
      </c>
    </row>
    <row r="89" spans="1:11" ht="31.5">
      <c r="A89" s="101">
        <v>26</v>
      </c>
      <c r="B89" s="22" t="str">
        <f>'[4]Dist Lines &amp; Substations'!B176</f>
        <v>Providing of power supply to new Nganglam Check Post</v>
      </c>
      <c r="C89" s="101"/>
      <c r="D89" s="101"/>
      <c r="E89" s="105"/>
      <c r="F89" s="106">
        <v>0</v>
      </c>
      <c r="G89" s="105">
        <v>0</v>
      </c>
      <c r="H89" s="105">
        <v>0</v>
      </c>
      <c r="I89" s="105">
        <v>0</v>
      </c>
      <c r="J89" s="105">
        <f t="shared" si="7"/>
        <v>0</v>
      </c>
      <c r="K89" s="22" t="str">
        <f>'[4]Dist Lines &amp; Substations'!G176</f>
        <v xml:space="preserve">To provide ppower supply to New Nganglam Checkpost &amp; Quarantine Workshop. </v>
      </c>
    </row>
    <row r="90" spans="1:11" ht="141.75">
      <c r="A90" s="101">
        <v>27</v>
      </c>
      <c r="B90" s="22" t="str">
        <f>'[4]Dist Lines &amp; Substations'!B177</f>
        <v>Installation of 2 Nos. Ring Main Unit (RMUs) at Dewathang.</v>
      </c>
      <c r="C90" s="101"/>
      <c r="D90" s="101"/>
      <c r="E90" s="105"/>
      <c r="F90" s="106">
        <v>2</v>
      </c>
      <c r="G90" s="105">
        <v>0</v>
      </c>
      <c r="H90" s="105">
        <v>0</v>
      </c>
      <c r="I90" s="105">
        <v>0</v>
      </c>
      <c r="J90" s="105">
        <f t="shared" si="7"/>
        <v>2</v>
      </c>
      <c r="K90" s="22" t="str">
        <f>'[4]Dist Lines &amp; Substations'!G177</f>
        <v>At present, the 11 kV back up feeder for Samdrup Jongkhar Thromdey from Dewathang have just either LBS/GO switches or directly terminated to the spur lines. To improve the operational efficiency &amp; for safety of the line personnels, 2 Nos. 11 kV RMUs are felt necesarry to be installed at place where 2 or 3 LBS/GO Switch are used at the same location. Hence, proposed for installation 1 RMU at Dewathang-Samdrup Jongkhar-Reshore &amp; 1 at Ngelang-Baazar-Rekhay T-off points.</v>
      </c>
    </row>
    <row r="91" spans="1:11" ht="110.25">
      <c r="A91" s="101">
        <v>28</v>
      </c>
      <c r="B91" s="22" t="str">
        <f>'[4]Dist Lines &amp; Substations'!B178</f>
        <v>Extension &amp; termination of 33 kV Motanga feeder to 33/11 KV Substation</v>
      </c>
      <c r="C91" s="101"/>
      <c r="D91" s="101"/>
      <c r="E91" s="105"/>
      <c r="F91" s="106">
        <v>0.67165624377228361</v>
      </c>
      <c r="G91" s="105">
        <v>0</v>
      </c>
      <c r="H91" s="105">
        <v>0</v>
      </c>
      <c r="I91" s="105">
        <v>0</v>
      </c>
      <c r="J91" s="105">
        <f t="shared" si="7"/>
        <v>0.67165624377228361</v>
      </c>
      <c r="K91" s="22" t="str">
        <f>'[4]Dist Lines &amp; Substations'!G178</f>
        <v>Currently, 33/11 kV Substation has only 1-33 kV Feeder. 33 kV Motanga Feeder  constructed as a backup feeder in 2013. However, it is found to be not terminated to 33/11 kV Substation because of ROW issues and around 300m of line needs to be extended. 132/33 kV Motanga Substation is currently being constructed &amp; expected to be commissioned in 2018.</v>
      </c>
    </row>
    <row r="92" spans="1:11" ht="157.5">
      <c r="A92" s="101">
        <v>29</v>
      </c>
      <c r="B92" s="22" t="str">
        <f>'[4]Dist Lines &amp; Substations'!B179</f>
        <v xml:space="preserve">Construction of LT Ring system between adjoining substations under Samdrup Jongkhar Thromdey &amp; satelite towns </v>
      </c>
      <c r="C92" s="101"/>
      <c r="D92" s="101"/>
      <c r="E92" s="105"/>
      <c r="F92" s="106">
        <v>0</v>
      </c>
      <c r="G92" s="105">
        <v>1</v>
      </c>
      <c r="H92" s="105">
        <v>1</v>
      </c>
      <c r="I92" s="105">
        <v>1</v>
      </c>
      <c r="J92" s="105">
        <f t="shared" si="7"/>
        <v>3</v>
      </c>
      <c r="K92" s="22" t="str">
        <f>'[4]Dist Lines &amp; Substations'!G179</f>
        <v>At present, LT networks in upper  SJ Thromdey &amp; other satellite downs doesn’t have any provision for extension of LT supply to the customers fed from a particular substation if any of the distribution substation fails. The facility for interconnection between two distribution substations would greatly enhance the reliability of power supply without having to wait for replacement of damaged parts or transformers for restoration of power supply to the customers fed from a particular substation. Hence, proposed for construction of LT ring network system</v>
      </c>
    </row>
    <row r="93" spans="1:11" ht="110.25">
      <c r="A93" s="101">
        <v>30</v>
      </c>
      <c r="B93" s="22" t="str">
        <f>'[4]Dist Lines &amp; Substations'!B180</f>
        <v xml:space="preserve">Installation of USS incl. MV line extensions &amp; LV lines witin Thromdey area </v>
      </c>
      <c r="C93" s="101"/>
      <c r="D93" s="101"/>
      <c r="E93" s="105"/>
      <c r="F93" s="106">
        <v>4</v>
      </c>
      <c r="G93" s="105">
        <v>0</v>
      </c>
      <c r="H93" s="105">
        <v>4</v>
      </c>
      <c r="I93" s="105">
        <v>4</v>
      </c>
      <c r="J93" s="105">
        <f t="shared" si="7"/>
        <v>12</v>
      </c>
      <c r="K93" s="22" t="str">
        <f>'[4]Dist Lines &amp; Substations'!G180</f>
        <v xml:space="preserve">With the approval of Thromdey LAPs, construction of new buildings have now started within the extended Thromdey area. So, to provide provide power supply to the newly constructed building in the extended Thromdey area at Dewathang and to share the increased load demand of the area to avoid overloading, phase wise construction of new susbstation is required. </v>
      </c>
    </row>
    <row r="94" spans="1:11" ht="94.5">
      <c r="A94" s="101">
        <v>31</v>
      </c>
      <c r="B94" s="22" t="str">
        <f>'[4]Dist Lines &amp; Substations'!B181</f>
        <v>Construction of Control Room Building including control panels for 33/11 kV  Substation at Jomotsangkha</v>
      </c>
      <c r="C94" s="101"/>
      <c r="D94" s="101"/>
      <c r="E94" s="105"/>
      <c r="F94" s="106">
        <v>0</v>
      </c>
      <c r="G94" s="105">
        <v>0</v>
      </c>
      <c r="H94" s="105">
        <v>10</v>
      </c>
      <c r="I94" s="105">
        <v>10</v>
      </c>
      <c r="J94" s="105">
        <f t="shared" si="7"/>
        <v>20</v>
      </c>
      <c r="K94" s="22" t="str">
        <f>'[4]Dist Lines &amp; Substations'!G181</f>
        <v>The 2.5 MVA, 33/11 kV Substation at Jomotsangkha doesn't have proper control system/protection equipment installed. Therfore, to enhance the reliability of power supply to the Langchenphug Gewog under Jomotsangkhag drunkhag, control room building is required to be constructed along with  control panels/breakers.</v>
      </c>
    </row>
    <row r="95" spans="1:11" ht="78.75">
      <c r="A95" s="101">
        <v>32</v>
      </c>
      <c r="B95" s="22" t="str">
        <f>'[4]Dist Lines &amp; Substations'!B182</f>
        <v xml:space="preserve">Construction  of separate feeders for Martshala, Samrang, Martang(Dewathang) &amp; Phuntshothang from upcoming Phuntshothang 132 kV Substation  </v>
      </c>
      <c r="C95" s="101"/>
      <c r="D95" s="101"/>
      <c r="E95" s="105"/>
      <c r="F95" s="106">
        <v>0</v>
      </c>
      <c r="G95" s="105">
        <v>5</v>
      </c>
      <c r="H95" s="105">
        <v>2</v>
      </c>
      <c r="I95" s="105">
        <v>0</v>
      </c>
      <c r="J95" s="105">
        <f t="shared" si="7"/>
        <v>7</v>
      </c>
      <c r="K95" s="22" t="str">
        <f>'[4]Dist Lines &amp; Substations'!G182</f>
        <v xml:space="preserve">The 132 kV Phuntshothang substation at Samdrupcholing is expected to be commissioned in 2019. Hence, to enhance the reliability of power supply to Samdrupcholing &amp; Jomotsangkha Dungkhag, current 33 kV Bangtar feeder have  to be bifurcated &amp; tap from Phuntshothang SS. </v>
      </c>
    </row>
    <row r="96" spans="1:11">
      <c r="A96" s="102"/>
      <c r="B96" s="95" t="s">
        <v>80</v>
      </c>
      <c r="C96" s="102"/>
      <c r="D96" s="102"/>
      <c r="E96" s="110">
        <f>SUM(E64:E95)</f>
        <v>17.760999999999999</v>
      </c>
      <c r="F96" s="111">
        <f t="shared" ref="F96:J96" si="8">SUM(F64:F95)</f>
        <v>11.671656243772283</v>
      </c>
      <c r="G96" s="110">
        <f t="shared" si="8"/>
        <v>26.5</v>
      </c>
      <c r="H96" s="110">
        <f t="shared" si="8"/>
        <v>50</v>
      </c>
      <c r="I96" s="110">
        <f t="shared" si="8"/>
        <v>48</v>
      </c>
      <c r="J96" s="110">
        <f t="shared" si="8"/>
        <v>153.93265624377227</v>
      </c>
      <c r="K96" s="95"/>
    </row>
    <row r="97" spans="1:13" s="114" customFormat="1">
      <c r="A97" s="102" t="s">
        <v>90</v>
      </c>
      <c r="B97" s="95" t="s">
        <v>81</v>
      </c>
      <c r="C97" s="102"/>
      <c r="D97" s="102"/>
      <c r="E97" s="110"/>
      <c r="F97" s="111"/>
      <c r="G97" s="110"/>
      <c r="H97" s="110"/>
      <c r="I97" s="110"/>
      <c r="J97" s="110"/>
      <c r="K97" s="95"/>
      <c r="L97" s="113"/>
      <c r="M97" s="112"/>
    </row>
    <row r="98" spans="1:13" s="114" customFormat="1" ht="63">
      <c r="A98" s="101">
        <v>1</v>
      </c>
      <c r="B98" s="22" t="str">
        <f>[3]DCSD!B292</f>
        <v>Improvement of LT Lines of Manthong Substation at Kanglung along with conversion of ACSR Squirrel/Rabbit conductor with LV ABC conductor</v>
      </c>
      <c r="C98" s="102"/>
      <c r="D98" s="102"/>
      <c r="E98" s="105">
        <v>1.2769999999999999</v>
      </c>
      <c r="F98" s="111"/>
      <c r="G98" s="110"/>
      <c r="H98" s="110"/>
      <c r="I98" s="110"/>
      <c r="J98" s="105">
        <f>SUM(E98:I98)</f>
        <v>1.2769999999999999</v>
      </c>
      <c r="K98" s="95"/>
      <c r="L98" s="113"/>
      <c r="M98" s="112"/>
    </row>
    <row r="99" spans="1:13" s="114" customFormat="1">
      <c r="A99" s="101">
        <v>2</v>
      </c>
      <c r="B99" s="22" t="str">
        <f>[3]DCSD!B293</f>
        <v>LV extension to new customer (Re-fill in)</v>
      </c>
      <c r="C99" s="102"/>
      <c r="D99" s="102"/>
      <c r="E99" s="105">
        <v>1.4450000000000001</v>
      </c>
      <c r="F99" s="111"/>
      <c r="G99" s="110"/>
      <c r="H99" s="110"/>
      <c r="I99" s="110"/>
      <c r="J99" s="105">
        <f t="shared" ref="J99:J111" si="9">SUM(E99:I99)</f>
        <v>1.4450000000000001</v>
      </c>
      <c r="K99" s="95"/>
      <c r="L99" s="113"/>
      <c r="M99" s="112"/>
    </row>
    <row r="100" spans="1:13" s="114" customFormat="1" ht="31.5">
      <c r="A100" s="101">
        <v>3</v>
      </c>
      <c r="B100" s="22" t="str">
        <f>[3]DCSD!B294</f>
        <v xml:space="preserve"> Improvement of 11kV Khaling Line from Khaling to Wamrong (2nd Phase)</v>
      </c>
      <c r="C100" s="102"/>
      <c r="D100" s="102"/>
      <c r="E100" s="105">
        <v>2.3540000000000001</v>
      </c>
      <c r="F100" s="111"/>
      <c r="G100" s="110"/>
      <c r="H100" s="110"/>
      <c r="I100" s="110"/>
      <c r="J100" s="105">
        <f t="shared" si="9"/>
        <v>2.3540000000000001</v>
      </c>
      <c r="K100" s="95"/>
      <c r="L100" s="113"/>
      <c r="M100" s="112"/>
    </row>
    <row r="101" spans="1:13" s="114" customFormat="1" ht="47.25">
      <c r="A101" s="101">
        <v>4</v>
      </c>
      <c r="B101" s="22" t="str">
        <f>[3]DCSD!B295</f>
        <v>Up-gradation of 500kVA substation with 750kVA Package substation near Royal Guest House, Trashigang</v>
      </c>
      <c r="C101" s="102"/>
      <c r="D101" s="102"/>
      <c r="E101" s="105">
        <v>2.75</v>
      </c>
      <c r="F101" s="111"/>
      <c r="G101" s="110"/>
      <c r="H101" s="110"/>
      <c r="I101" s="110"/>
      <c r="J101" s="105">
        <f t="shared" si="9"/>
        <v>2.75</v>
      </c>
      <c r="K101" s="95"/>
      <c r="L101" s="113"/>
      <c r="M101" s="112"/>
    </row>
    <row r="102" spans="1:13" s="114" customFormat="1" ht="31.5">
      <c r="A102" s="101">
        <v>5</v>
      </c>
      <c r="B102" s="22" t="str">
        <f>[3]DCSD!B296</f>
        <v xml:space="preserve">Up-gradation of 315kVA substation with 750kVA Package near Kanglung College </v>
      </c>
      <c r="C102" s="102"/>
      <c r="D102" s="102"/>
      <c r="E102" s="105">
        <v>2.75</v>
      </c>
      <c r="F102" s="111"/>
      <c r="G102" s="110"/>
      <c r="H102" s="110"/>
      <c r="I102" s="110"/>
      <c r="J102" s="105">
        <f t="shared" si="9"/>
        <v>2.75</v>
      </c>
      <c r="K102" s="95"/>
      <c r="L102" s="113"/>
      <c r="M102" s="112"/>
    </row>
    <row r="103" spans="1:13" s="114" customFormat="1" ht="47.25">
      <c r="A103" s="101">
        <v>6</v>
      </c>
      <c r="B103" s="22" t="str">
        <f>[3]DCSD!B297</f>
        <v xml:space="preserve"> Construction of 11kV RMU at FP structure at Trashigang, Khaling and Rangjung</v>
      </c>
      <c r="C103" s="102"/>
      <c r="D103" s="102"/>
      <c r="E103" s="105">
        <v>3</v>
      </c>
      <c r="F103" s="111"/>
      <c r="G103" s="110"/>
      <c r="H103" s="110"/>
      <c r="I103" s="110"/>
      <c r="J103" s="105">
        <f t="shared" si="9"/>
        <v>3</v>
      </c>
      <c r="K103" s="95"/>
      <c r="L103" s="113"/>
      <c r="M103" s="112"/>
    </row>
    <row r="104" spans="1:13" s="114" customFormat="1" ht="31.5">
      <c r="A104" s="101">
        <v>7</v>
      </c>
      <c r="B104" s="22" t="str">
        <f>[3]DCSD!B298</f>
        <v>Purchase of 3 nos of single phase 125 kVA transformer at Merak</v>
      </c>
      <c r="C104" s="102"/>
      <c r="D104" s="102"/>
      <c r="E104" s="105">
        <v>1.2589999999999999</v>
      </c>
      <c r="F104" s="111"/>
      <c r="G104" s="110"/>
      <c r="H104" s="110"/>
      <c r="I104" s="110"/>
      <c r="J104" s="105">
        <f t="shared" si="9"/>
        <v>1.2589999999999999</v>
      </c>
      <c r="K104" s="95"/>
      <c r="L104" s="113"/>
      <c r="M104" s="112"/>
    </row>
    <row r="105" spans="1:13" s="114" customFormat="1">
      <c r="A105" s="101">
        <v>8</v>
      </c>
      <c r="B105" s="22" t="str">
        <f>[3]DCSD!$B$299</f>
        <v>Purchase of  DG set(Spill over)</v>
      </c>
      <c r="C105" s="102"/>
      <c r="D105" s="102"/>
      <c r="E105" s="105">
        <v>0.5</v>
      </c>
      <c r="F105" s="111"/>
      <c r="G105" s="110"/>
      <c r="H105" s="110"/>
      <c r="I105" s="110"/>
      <c r="J105" s="105">
        <f t="shared" si="9"/>
        <v>0.5</v>
      </c>
      <c r="K105" s="95"/>
      <c r="L105" s="113"/>
      <c r="M105" s="112"/>
    </row>
    <row r="106" spans="1:13" ht="63">
      <c r="A106" s="101">
        <v>9</v>
      </c>
      <c r="B106" s="22" t="str">
        <f>'[4]Dist Lines &amp; Substations'!B224</f>
        <v>Improvement &amp; up gradation of old LV ACSR bare conductor with LV ABC conductor</v>
      </c>
      <c r="C106" s="101"/>
      <c r="D106" s="101"/>
      <c r="E106" s="105"/>
      <c r="F106" s="106">
        <v>2</v>
      </c>
      <c r="G106" s="105">
        <v>2.5</v>
      </c>
      <c r="H106" s="105">
        <v>2.5</v>
      </c>
      <c r="I106" s="105">
        <v>2.786</v>
      </c>
      <c r="J106" s="105">
        <f t="shared" si="9"/>
        <v>9.7859999999999996</v>
      </c>
      <c r="K106" s="22" t="str">
        <f>'[4]Dist Lines &amp; Substations'!G224</f>
        <v>We workout the balance amount of Nu.2.786 million from the budget of FY-2016 to 2018 and same is Re-appropriation in FY 2021 for improvement of LT Network under Wamrong dungkhag.Detail workouts is in Annexure-TG</v>
      </c>
    </row>
    <row r="107" spans="1:13" ht="110.25">
      <c r="A107" s="101">
        <v>10</v>
      </c>
      <c r="B107" s="22" t="str">
        <f>'[4]Dist Lines &amp; Substations'!B225</f>
        <v xml:space="preserve">Improvement &amp; upgradation of MV lines (33kV &amp; 11kV) </v>
      </c>
      <c r="C107" s="101"/>
      <c r="D107" s="101"/>
      <c r="E107" s="105"/>
      <c r="F107" s="106">
        <v>5</v>
      </c>
      <c r="G107" s="105">
        <v>5</v>
      </c>
      <c r="H107" s="105">
        <v>5</v>
      </c>
      <c r="I107" s="105">
        <v>5</v>
      </c>
      <c r="J107" s="105">
        <f t="shared" si="9"/>
        <v>20</v>
      </c>
      <c r="K107" s="22" t="str">
        <f>'[4]Dist Lines &amp; Substations'!G225</f>
        <v>We workout the balance amount of Nu.13.261 million from the planned budget for FY 2016 to 2018 and Nu.5 million is Re-appropriation for FY 2021 for extension of 11kV thungkhar line to interconnect with Gomdar line of ESD S/jongkhar. Further the balance amount is proposed for procurement of package substation for Wamrong, Khaling and Rangjung town.</v>
      </c>
    </row>
    <row r="108" spans="1:13" ht="47.25">
      <c r="A108" s="101">
        <v>11</v>
      </c>
      <c r="B108" s="22" t="str">
        <f>'[4]Dist Lines &amp; Substations'!B226</f>
        <v>Construction of dedicated 11kV line from Chenary to Rangjung PH</v>
      </c>
      <c r="C108" s="101"/>
      <c r="D108" s="101"/>
      <c r="E108" s="105"/>
      <c r="F108" s="106">
        <v>0</v>
      </c>
      <c r="G108" s="105">
        <v>8.2760770000000008</v>
      </c>
      <c r="H108" s="105">
        <v>0</v>
      </c>
      <c r="I108" s="105">
        <v>0</v>
      </c>
      <c r="J108" s="105">
        <f t="shared" si="9"/>
        <v>8.2760770000000008</v>
      </c>
      <c r="K108" s="22" t="str">
        <f>'[4]Dist Lines &amp; Substations'!G226</f>
        <v>We felt the work is not required and hence the proposed amount of Nu.8.28 million is proposed for Re-appropriation for purchase of package substation.</v>
      </c>
    </row>
    <row r="109" spans="1:13" ht="78.75">
      <c r="A109" s="101">
        <v>12</v>
      </c>
      <c r="B109" s="22" t="str">
        <f>'[4]Dist Lines &amp; Substations'!B227</f>
        <v>Procurement and installation of 750kVA at Kanglung college</v>
      </c>
      <c r="C109" s="101"/>
      <c r="D109" s="101"/>
      <c r="E109" s="105"/>
      <c r="F109" s="106">
        <v>0</v>
      </c>
      <c r="G109" s="105">
        <v>3.5</v>
      </c>
      <c r="H109" s="105">
        <v>3.5</v>
      </c>
      <c r="I109" s="105" t="s">
        <v>82</v>
      </c>
      <c r="J109" s="105">
        <f t="shared" si="9"/>
        <v>7</v>
      </c>
      <c r="K109" s="22" t="str">
        <f>'[4]Dist Lines &amp; Substations'!G227</f>
        <v>The workout balance amount  from Sl.1-3 is proposed for purchase and installation of package substation for Wamrong, Khaling and Rangjung town and prioritize the budget for FY 2019-2021 with total cost of Nu.3.5 respectively.Detail workouts and justification is in Annexure-TG.</v>
      </c>
    </row>
    <row r="110" spans="1:13" ht="47.25">
      <c r="A110" s="101">
        <v>13</v>
      </c>
      <c r="B110" s="22" t="str">
        <f>'[4]Dist Lines &amp; Substations'!B228</f>
        <v>Loop in of 33kV Yangtse line into 33/11kV Chenary substation</v>
      </c>
      <c r="C110" s="101"/>
      <c r="D110" s="101"/>
      <c r="E110" s="105"/>
      <c r="F110" s="106">
        <v>0</v>
      </c>
      <c r="G110" s="105">
        <v>0</v>
      </c>
      <c r="H110" s="105">
        <v>0</v>
      </c>
      <c r="I110" s="105">
        <v>3.98</v>
      </c>
      <c r="J110" s="105">
        <f t="shared" si="9"/>
        <v>3.98</v>
      </c>
      <c r="K110" s="22" t="str">
        <f>'[4]Dist Lines &amp; Substations'!G228</f>
        <v>The work is proposed to enhance the reliable power source since the Kurlung substation is going to commission in FY 2018.</v>
      </c>
    </row>
    <row r="111" spans="1:13" ht="78.75">
      <c r="A111" s="101">
        <v>14</v>
      </c>
      <c r="B111" s="22" t="str">
        <f>'[4]Dist Lines &amp; Substations'!B229</f>
        <v>Procurement and installation of 33kV VCB panel for 33kV Marek-Sakteng line at Rangjung feeder.</v>
      </c>
      <c r="C111" s="101"/>
      <c r="D111" s="101"/>
      <c r="E111" s="105"/>
      <c r="F111" s="106">
        <v>0</v>
      </c>
      <c r="G111" s="105">
        <v>0</v>
      </c>
      <c r="H111" s="105">
        <v>0</v>
      </c>
      <c r="I111" s="105">
        <v>1.5</v>
      </c>
      <c r="J111" s="105">
        <f t="shared" si="9"/>
        <v>1.5</v>
      </c>
      <c r="K111" s="22" t="str">
        <f>'[4]Dist Lines &amp; Substations'!G229</f>
        <v>A sum of Nu.1.5 million is proposed for purchase of 33kV VCB panel for Rangjung PH.At present two feeder namely Bartsham and Merk-Sakteng feeder is feed from one breaker and it causes lots of inconveniences during operation and compromise reliability of supply during fault.</v>
      </c>
    </row>
    <row r="112" spans="1:13">
      <c r="A112" s="102"/>
      <c r="B112" s="95" t="s">
        <v>83</v>
      </c>
      <c r="C112" s="102"/>
      <c r="D112" s="102"/>
      <c r="E112" s="110">
        <f>SUM(E98:E111)</f>
        <v>15.335000000000001</v>
      </c>
      <c r="F112" s="111">
        <f t="shared" ref="F112:J112" si="10">SUM(F98:F111)</f>
        <v>7</v>
      </c>
      <c r="G112" s="110">
        <f t="shared" si="10"/>
        <v>19.276077000000001</v>
      </c>
      <c r="H112" s="110">
        <f t="shared" si="10"/>
        <v>11</v>
      </c>
      <c r="I112" s="110">
        <f t="shared" si="10"/>
        <v>13.266</v>
      </c>
      <c r="J112" s="110">
        <f t="shared" si="10"/>
        <v>65.877077</v>
      </c>
      <c r="K112" s="110"/>
    </row>
    <row r="113" spans="1:13">
      <c r="A113" s="101"/>
      <c r="B113" s="22" t="s">
        <v>71</v>
      </c>
      <c r="C113" s="101"/>
      <c r="D113" s="101"/>
      <c r="E113" s="105"/>
      <c r="F113" s="106">
        <f>F112-'[4]Dist Lines &amp; Substations'!C230</f>
        <v>0</v>
      </c>
      <c r="G113" s="105">
        <f>G112-'[4]Dist Lines &amp; Substations'!D230</f>
        <v>0</v>
      </c>
      <c r="H113" s="105">
        <f>H112-'[4]Dist Lines &amp; Substations'!E230</f>
        <v>0</v>
      </c>
      <c r="I113" s="105">
        <f>I112-'[4]Dist Lines &amp; Substations'!F230</f>
        <v>0</v>
      </c>
      <c r="J113" s="105"/>
      <c r="K113" s="105" t="e">
        <f>K112-'[4]Dist Lines &amp; Substations'!H230</f>
        <v>#REF!</v>
      </c>
    </row>
    <row r="114" spans="1:13">
      <c r="A114" s="101"/>
      <c r="B114" s="22"/>
      <c r="C114" s="101"/>
      <c r="D114" s="101"/>
      <c r="E114" s="105"/>
      <c r="F114" s="106"/>
      <c r="G114" s="105"/>
      <c r="H114" s="105"/>
      <c r="I114" s="105"/>
      <c r="J114" s="105"/>
      <c r="K114" s="22"/>
    </row>
    <row r="115" spans="1:13" s="114" customFormat="1">
      <c r="A115" s="102" t="s">
        <v>72</v>
      </c>
      <c r="B115" s="95" t="s">
        <v>84</v>
      </c>
      <c r="C115" s="102"/>
      <c r="D115" s="102"/>
      <c r="E115" s="110"/>
      <c r="F115" s="111"/>
      <c r="G115" s="110"/>
      <c r="H115" s="110"/>
      <c r="I115" s="110"/>
      <c r="J115" s="110"/>
      <c r="K115" s="95"/>
      <c r="L115" s="113"/>
      <c r="M115" s="112"/>
    </row>
    <row r="116" spans="1:13" ht="63">
      <c r="A116" s="101">
        <v>8</v>
      </c>
      <c r="B116" s="22" t="str">
        <f>'[4]Dist Lines &amp; Substations'!B234</f>
        <v xml:space="preserve">Arrangement of 33 kV LILO circuit through Breakers in Chenary control room to enable additional supply source for Trashiyangtse Dzongkhag </v>
      </c>
      <c r="C116" s="101"/>
      <c r="D116" s="101"/>
      <c r="E116" s="105"/>
      <c r="F116" s="106">
        <v>0</v>
      </c>
      <c r="G116" s="105">
        <v>0</v>
      </c>
      <c r="H116" s="105">
        <v>1.5</v>
      </c>
      <c r="I116" s="105">
        <v>1.1000000000000001</v>
      </c>
      <c r="J116" s="105">
        <f t="shared" ref="J116:J124" si="11">SUM(E116:I116)</f>
        <v>2.6</v>
      </c>
      <c r="K116" s="22" t="str">
        <f>'[4]Dist Lines &amp; Substations'!G234</f>
        <v>This arrangement will enable alternative supply source for Trashiyangtse Dzongkhag</v>
      </c>
    </row>
    <row r="117" spans="1:13" ht="31.5">
      <c r="A117" s="101">
        <v>9</v>
      </c>
      <c r="B117" s="22" t="str">
        <f>'[4]Dist Lines &amp; Substations'!B235</f>
        <v>Construction of Interconnection line from Womangna 33kV line to Geog Centre</v>
      </c>
      <c r="C117" s="101"/>
      <c r="D117" s="101"/>
      <c r="E117" s="105"/>
      <c r="F117" s="106">
        <v>0</v>
      </c>
      <c r="G117" s="105">
        <v>0</v>
      </c>
      <c r="H117" s="105">
        <v>3.5</v>
      </c>
      <c r="I117" s="105">
        <v>4</v>
      </c>
      <c r="J117" s="105">
        <f t="shared" si="11"/>
        <v>7.5</v>
      </c>
      <c r="K117" s="22" t="str">
        <f>'[4]Dist Lines &amp; Substations'!G235</f>
        <v>This arrangement will improve the relaibility supply for the Bumdeling Geog and Wominang Village.</v>
      </c>
    </row>
    <row r="118" spans="1:13" ht="94.5">
      <c r="A118" s="101">
        <v>10</v>
      </c>
      <c r="B118" s="22" t="str">
        <f>'[4]Dist Lines &amp; Substations'!B236</f>
        <v>Installation of FPI (Fault Passage Indicators) and sectionalizer equipments on all HV feeders under ESD Trashiyangtse</v>
      </c>
      <c r="C118" s="101"/>
      <c r="D118" s="101"/>
      <c r="E118" s="105"/>
      <c r="F118" s="106">
        <v>0.6</v>
      </c>
      <c r="G118" s="105">
        <v>0.5</v>
      </c>
      <c r="H118" s="105">
        <v>0.5</v>
      </c>
      <c r="I118" s="105">
        <v>0</v>
      </c>
      <c r="J118" s="105">
        <f t="shared" si="11"/>
        <v>1.6</v>
      </c>
      <c r="K118" s="22" t="str">
        <f>'[4]Dist Lines &amp; Substations'!G236</f>
        <v>With the increasing number of Line lengths and transformers  under the Division, fault finding operation during the time of line fault is becoming intensively difficult for the Division. Installation of such equipments in our distribution system will reduce outages hours and improve our reliability (SAIDI &amp; SAIFI)</v>
      </c>
    </row>
    <row r="119" spans="1:13" ht="94.5">
      <c r="A119" s="101">
        <v>11</v>
      </c>
      <c r="B119" s="22" t="str">
        <f>'[4]Dist Lines &amp; Substations'!B237</f>
        <v>Construction of 33/11 kV step down transformer at Jamkhardang and build 1 km 11 kV line to connect Jamkhar Gewog independently on the 33 Kv system from Chenary - Doksum 33 kV In-Comer Feeder</v>
      </c>
      <c r="C119" s="101"/>
      <c r="D119" s="101"/>
      <c r="E119" s="105"/>
      <c r="F119" s="106">
        <v>5</v>
      </c>
      <c r="G119" s="105">
        <v>5</v>
      </c>
      <c r="H119" s="105">
        <v>0</v>
      </c>
      <c r="I119" s="105">
        <v>0</v>
      </c>
      <c r="J119" s="105">
        <f t="shared" si="11"/>
        <v>10</v>
      </c>
      <c r="K119" s="22" t="str">
        <f>'[4]Dist Lines &amp; Substations'!G237</f>
        <v>Currently, power supply to Jamkhar Gewog is drawn from 11 kV line, coming all the way from Chenary through Yangner Gewog to Jamkhar. Resulting into frequent feeder outages. This construction will improve system reliability for Jamkhar Gewog and at the same time reduce system losses due to long 11 kV line length.</v>
      </c>
    </row>
    <row r="120" spans="1:13" ht="110.25">
      <c r="A120" s="101">
        <v>12</v>
      </c>
      <c r="B120" s="22" t="str">
        <f>'[4]Dist Lines &amp; Substations'!B238</f>
        <v>Construction of 33kV HT at Binangkhar for the connection of 33kV HT line of Binangkhar with 33kV HT line of KHEL and Up gradation of ACSR Rabbit conductor to ACSR Dog conductor from Binangkhar Transformer to Shakpa Tapping point.</v>
      </c>
      <c r="C120" s="101"/>
      <c r="D120" s="101"/>
      <c r="E120" s="105"/>
      <c r="F120" s="106">
        <v>0</v>
      </c>
      <c r="G120" s="105">
        <v>5</v>
      </c>
      <c r="H120" s="105">
        <v>5</v>
      </c>
      <c r="I120" s="105">
        <v>0</v>
      </c>
      <c r="J120" s="105">
        <f t="shared" si="11"/>
        <v>10</v>
      </c>
      <c r="K120" s="22" t="str">
        <f>'[4]Dist Lines &amp; Substations'!G238</f>
        <v>This arrangement will enable alternative supply source for Trashiyangtse Dzongkhag</v>
      </c>
    </row>
    <row r="121" spans="1:13" ht="47.25">
      <c r="A121" s="101">
        <v>13</v>
      </c>
      <c r="B121" s="22" t="str">
        <f>'[4]Dist Lines &amp; Substations'!B239</f>
        <v>Construction of LT link between the Distribution Substation around the Yangtse Town.</v>
      </c>
      <c r="C121" s="101"/>
      <c r="D121" s="101"/>
      <c r="E121" s="105"/>
      <c r="F121" s="106">
        <v>3</v>
      </c>
      <c r="G121" s="105">
        <v>0</v>
      </c>
      <c r="H121" s="105">
        <v>0</v>
      </c>
      <c r="I121" s="105">
        <v>0</v>
      </c>
      <c r="J121" s="105">
        <f t="shared" si="11"/>
        <v>3</v>
      </c>
      <c r="K121" s="22" t="str">
        <f>'[4]Dist Lines &amp; Substations'!G239</f>
        <v>The construction of Ring Line within the Distribution Substation under Yangtse Town will improve supply relaibility.</v>
      </c>
    </row>
    <row r="122" spans="1:13" ht="31.5">
      <c r="A122" s="101">
        <v>14</v>
      </c>
      <c r="B122" s="22" t="str">
        <f>'[4]Dist Lines &amp; Substations'!B240</f>
        <v>Additional of 250kVA distribution transformer in Tshenkharla Substation.</v>
      </c>
      <c r="C122" s="101"/>
      <c r="D122" s="101"/>
      <c r="E122" s="105"/>
      <c r="F122" s="106">
        <v>1</v>
      </c>
      <c r="G122" s="105">
        <v>1</v>
      </c>
      <c r="H122" s="105">
        <v>0</v>
      </c>
      <c r="I122" s="105">
        <v>0</v>
      </c>
      <c r="J122" s="105">
        <f t="shared" si="11"/>
        <v>2</v>
      </c>
      <c r="K122" s="22" t="str">
        <f>'[4]Dist Lines &amp; Substations'!G240</f>
        <v>This will improve the supply relaibility (n-1).</v>
      </c>
    </row>
    <row r="123" spans="1:13" ht="63">
      <c r="A123" s="101">
        <v>15</v>
      </c>
      <c r="B123" s="22" t="str">
        <f>'[4]Dist Lines &amp; Substations'!B242</f>
        <v>Up-Gradation of "ACSR Rabbit" to "ACSR Dog" conductor for 33 kV Sub-Feeder line  South Bayling Transformer to Yangtse Seip Transformer (3.2 Km)</v>
      </c>
      <c r="C123" s="101"/>
      <c r="D123" s="101"/>
      <c r="E123" s="105"/>
      <c r="F123" s="106">
        <v>0</v>
      </c>
      <c r="G123" s="105">
        <v>2</v>
      </c>
      <c r="H123" s="105">
        <v>2</v>
      </c>
      <c r="I123" s="105">
        <v>2</v>
      </c>
      <c r="J123" s="105">
        <f t="shared" si="11"/>
        <v>6</v>
      </c>
      <c r="K123" s="22" t="str">
        <f>'[4]Dist Lines &amp; Substations'!G242</f>
        <v>Currently there is a bottle neck of 3.2 Km line with Rabbit conductor in the middle of the Feeder line</v>
      </c>
    </row>
    <row r="124" spans="1:13" ht="63">
      <c r="A124" s="101">
        <v>16</v>
      </c>
      <c r="B124" s="22" t="str">
        <f>'[4]Dist Lines &amp; Substations'!B243</f>
        <v>Improvement of LV ABC lines under Khamdang and Ramjar Service Center, where most of the pole fittings and other line accessories are not in proper place.</v>
      </c>
      <c r="C124" s="101"/>
      <c r="D124" s="101"/>
      <c r="E124" s="105"/>
      <c r="F124" s="106">
        <v>1</v>
      </c>
      <c r="G124" s="105">
        <v>0.5</v>
      </c>
      <c r="H124" s="105">
        <v>0.5</v>
      </c>
      <c r="I124" s="105">
        <v>0</v>
      </c>
      <c r="J124" s="105">
        <f t="shared" si="11"/>
        <v>2</v>
      </c>
      <c r="K124" s="22" t="str">
        <f>'[4]Dist Lines &amp; Substations'!G243</f>
        <v>During the time of constructing LV network under Khamdang &amp; Ramjar Gewog, lots of sub-standard (Modified) line fittings and other accessories are used. As a result there is frequent LV line outages in this Gewog.</v>
      </c>
    </row>
    <row r="125" spans="1:13">
      <c r="A125" s="102"/>
      <c r="B125" s="95" t="s">
        <v>85</v>
      </c>
      <c r="C125" s="102"/>
      <c r="D125" s="102"/>
      <c r="E125" s="110">
        <f>SUM(E116:E124)</f>
        <v>0</v>
      </c>
      <c r="F125" s="111">
        <f>SUM(F116:F124)</f>
        <v>10.6</v>
      </c>
      <c r="G125" s="110">
        <f>SUM(G116:G124)</f>
        <v>14</v>
      </c>
      <c r="H125" s="110">
        <f>SUM(H116:H124)</f>
        <v>13</v>
      </c>
      <c r="I125" s="110">
        <f>SUM(I116:I124)</f>
        <v>7.1</v>
      </c>
      <c r="J125" s="110">
        <f>SUM(J116:J124)</f>
        <v>44.7</v>
      </c>
      <c r="K125" s="95"/>
    </row>
    <row r="126" spans="1:13">
      <c r="A126" s="101"/>
      <c r="B126" s="22"/>
      <c r="C126" s="101"/>
      <c r="D126" s="101"/>
      <c r="E126" s="105"/>
      <c r="F126" s="106"/>
      <c r="G126" s="105"/>
      <c r="H126" s="105"/>
      <c r="I126" s="105"/>
      <c r="J126" s="105"/>
      <c r="K126" s="22"/>
    </row>
  </sheetData>
  <mergeCells count="5">
    <mergeCell ref="C5:D5"/>
    <mergeCell ref="E5:I5"/>
    <mergeCell ref="J5:J6"/>
    <mergeCell ref="K5:K6"/>
    <mergeCell ref="K17:K18"/>
  </mergeCells>
  <pageMargins left="0.7" right="0.7" top="0.75" bottom="0.75" header="0.3" footer="0.3"/>
  <pageSetup paperSize="9" scale="68" orientation="landscape" r:id="rId1"/>
  <rowBreaks count="1" manualBreakCount="1">
    <brk id="128" max="16383"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Investment Plan</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RCO SJ</dc:creator>
  <cp:lastModifiedBy>Thinley Dorji</cp:lastModifiedBy>
  <cp:lastPrinted>2017-05-09T11:18:04Z</cp:lastPrinted>
  <dcterms:created xsi:type="dcterms:W3CDTF">2017-05-08T03:35:55Z</dcterms:created>
  <dcterms:modified xsi:type="dcterms:W3CDTF">2017-05-09T11:24:01Z</dcterms:modified>
</cp:coreProperties>
</file>