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0490" windowHeight="7155"/>
  </bookViews>
  <sheets>
    <sheet name="detail" sheetId="1" r:id="rId1"/>
  </sheets>
  <calcPr calcId="152511"/>
</workbook>
</file>

<file path=xl/calcChain.xml><?xml version="1.0" encoding="utf-8"?>
<calcChain xmlns="http://schemas.openxmlformats.org/spreadsheetml/2006/main">
  <c r="H63" i="1" l="1"/>
  <c r="K63" i="1" s="1"/>
  <c r="H60" i="1"/>
  <c r="H59" i="1"/>
  <c r="H61" i="1" s="1"/>
  <c r="K61" i="1" s="1"/>
  <c r="E8" i="1"/>
  <c r="H52" i="1"/>
  <c r="H51" i="1"/>
  <c r="H47" i="1"/>
  <c r="H46" i="1"/>
  <c r="E45" i="1"/>
  <c r="H45" i="1" s="1"/>
  <c r="H42" i="1"/>
  <c r="H41" i="1"/>
  <c r="H43" i="1" s="1"/>
  <c r="K43" i="1" s="1"/>
  <c r="H32" i="1"/>
  <c r="H31" i="1"/>
  <c r="H38" i="1"/>
  <c r="H36" i="1"/>
  <c r="H35" i="1"/>
  <c r="H65" i="1" l="1"/>
  <c r="K65" i="1" s="1"/>
  <c r="H48" i="1"/>
  <c r="H49" i="1" s="1"/>
  <c r="K49" i="1" s="1"/>
  <c r="H53" i="1"/>
  <c r="K53" i="1" s="1"/>
  <c r="H33" i="1"/>
  <c r="K33" i="1" s="1"/>
  <c r="H37" i="1"/>
  <c r="H39" i="1" s="1"/>
  <c r="K39" i="1" s="1"/>
  <c r="P28" i="1" l="1"/>
  <c r="H28" i="1"/>
  <c r="H26" i="1"/>
  <c r="K26" i="1" s="1"/>
  <c r="H20" i="1" l="1"/>
  <c r="H19" i="1"/>
  <c r="H17" i="1"/>
  <c r="H15" i="1"/>
  <c r="H14" i="1"/>
  <c r="H12" i="1"/>
  <c r="H11" i="1"/>
  <c r="H9" i="1"/>
  <c r="H8" i="1"/>
  <c r="H6" i="1"/>
  <c r="H5" i="1"/>
  <c r="H4" i="1"/>
  <c r="K4" i="1" s="1"/>
  <c r="H13" i="1" l="1"/>
  <c r="K13" i="1" s="1"/>
  <c r="H16" i="1"/>
  <c r="K16" i="1" s="1"/>
  <c r="H21" i="1"/>
  <c r="K21" i="1" s="1"/>
  <c r="H10" i="1"/>
  <c r="K10" i="1" s="1"/>
  <c r="H7" i="1"/>
  <c r="K7" i="1" s="1"/>
  <c r="K28" i="1" l="1"/>
  <c r="K17" i="1"/>
  <c r="K67" i="1" s="1"/>
</calcChain>
</file>

<file path=xl/comments1.xml><?xml version="1.0" encoding="utf-8"?>
<comments xmlns="http://schemas.openxmlformats.org/spreadsheetml/2006/main">
  <authors>
    <author>Author</author>
  </authors>
  <commentList>
    <comment ref="J4" authorId="0" shapeId="0">
      <text>
        <r>
          <rPr>
            <b/>
            <sz val="9"/>
            <color rgb="FF000000"/>
            <rFont val="Tahoma"/>
            <family val="2"/>
          </rPr>
          <t>Author:</t>
        </r>
        <r>
          <rPr>
            <sz val="9"/>
            <color rgb="FF000000"/>
            <rFont val="Tahoma"/>
            <family val="2"/>
          </rPr>
          <t xml:space="preserve">
bsr rate</t>
        </r>
      </text>
    </comment>
  </commentList>
</comments>
</file>

<file path=xl/sharedStrings.xml><?xml version="1.0" encoding="utf-8"?>
<sst xmlns="http://schemas.openxmlformats.org/spreadsheetml/2006/main" count="94" uniqueCount="58">
  <si>
    <t xml:space="preserve">Code </t>
  </si>
  <si>
    <t>Item Description</t>
  </si>
  <si>
    <t xml:space="preserve">Quantity </t>
  </si>
  <si>
    <t>Unit</t>
  </si>
  <si>
    <t>Rate</t>
  </si>
  <si>
    <t>Amount</t>
  </si>
  <si>
    <t>B</t>
  </si>
  <si>
    <t>CG0002</t>
  </si>
  <si>
    <t>Uprooting of vegetation &amp; trees of girth &lt; 300mm &amp; disposal within 50m of the site</t>
  </si>
  <si>
    <t>Sq.m</t>
  </si>
  <si>
    <t>Cum</t>
  </si>
  <si>
    <t>EW0031</t>
  </si>
  <si>
    <t>Earth work in excavation over areas, depth &gt;300mm, width &gt;1.5m, area &gt;10 Sq.m on plan, including disposal of excavated earth within 50m lead and 1.5m lift &amp; disposed soil to be neatly dressed -Hard Soil.</t>
  </si>
  <si>
    <t>EW0195</t>
  </si>
  <si>
    <t>Filling of trenches, sides of foundations etc. in layers&lt;200mm using selected excavated earth, including compaction by ramming etc. within lead 50 m &amp; lift 1.5m</t>
  </si>
  <si>
    <t>SM0072</t>
  </si>
  <si>
    <t>Providing and laying Hand packed stone filling or soling with stones</t>
  </si>
  <si>
    <t>SM0005</t>
  </si>
  <si>
    <t>Providing &amp; laying Random Rubble Masonry with hard stone in foundation &amp; plinth -In cement mortar 1:5</t>
  </si>
  <si>
    <t>CW0006</t>
  </si>
  <si>
    <t>H</t>
  </si>
  <si>
    <t>Sqm</t>
  </si>
  <si>
    <t>RC0083</t>
  </si>
  <si>
    <t>Providing &amp; fixing Thermo-Mechanically Treated reinforcement bar (Yield Strength 500 MPa) for R.C.C work including cutting, bending, binding and placing in position complete</t>
  </si>
  <si>
    <t>kg</t>
  </si>
  <si>
    <t>RF0003</t>
  </si>
  <si>
    <t>L</t>
  </si>
  <si>
    <t>cum</t>
  </si>
  <si>
    <t>sqm</t>
  </si>
  <si>
    <t>PL0041</t>
  </si>
  <si>
    <t>Nos</t>
  </si>
  <si>
    <t>Providing and laying in position plain cement concrete 1:3:6 (1 cement : 3 sand : 6 graded crushed stone 20 mm nominal size) excluding the cost of centering and shuttering - All work upto plinth level under footings-100mm thick.</t>
  </si>
  <si>
    <t>Column- 16mm dia - 4 Nos</t>
  </si>
  <si>
    <t>wt/m</t>
  </si>
  <si>
    <t>Providing &amp; laying Second-Class Half-brick Masonry (125 mm) in superstructure below floor 2 level</t>
  </si>
  <si>
    <t>BW0021</t>
  </si>
  <si>
    <t>Deduction for window</t>
  </si>
  <si>
    <t>WW0060</t>
  </si>
  <si>
    <t>Providing &amp; fixing roof framing, in trusses, purlins, rafters, posts, post plates including hoisting, etc. (excluding steel items)- Mixed Conifer</t>
  </si>
  <si>
    <t>rafter</t>
  </si>
  <si>
    <t>purlins</t>
  </si>
  <si>
    <t>Providing &amp; laying Second-Class Brick work in Foundation &amp; Plinth in CM 1:5- steps</t>
  </si>
  <si>
    <t>Providing &amp; laying 20mm cement plaster on rough side of single or half-brick wall C.M 1:5</t>
  </si>
  <si>
    <t>deductions  - door</t>
  </si>
  <si>
    <t>both inside and outside</t>
  </si>
  <si>
    <t>corner columns</t>
  </si>
  <si>
    <t>Providing &amp; fixing in position dressed wood work in frames of doors, windows, clerestory windows and other frames, wrought and framed. Mixed conifer- 25mm</t>
  </si>
  <si>
    <t>Net qty</t>
  </si>
  <si>
    <t>Maintenance of existing room</t>
  </si>
  <si>
    <t>Providing &amp; fixing in position dressed wood work in frames of doors, windows, clerestory windows and other frames, wrought and framed -Mixed conifer- 25mm</t>
  </si>
  <si>
    <t>deduction for door</t>
  </si>
  <si>
    <r>
      <t>Fixing Corrugated Galvanised Iron (CGI) sheeting, including bolts, hooks and nuts 8mm dia. with bitumen and G.I limpet washers filled with white lead for connection, excluding the cost of purlins, rafter and trusses (</t>
    </r>
    <r>
      <rPr>
        <b/>
        <sz val="11"/>
        <color rgb="FF000000"/>
        <rFont val="Times New Roman"/>
        <family val="1"/>
      </rPr>
      <t xml:space="preserve">CGI sheets will be provided by BT)
</t>
    </r>
  </si>
  <si>
    <t xml:space="preserve">Total Amount </t>
  </si>
  <si>
    <t xml:space="preserve">Providing &amp; laying Second-Class Half-brick Masonry (125 mm) in superstructure </t>
  </si>
  <si>
    <t>Sl. No</t>
  </si>
  <si>
    <t>Providing and laying in position plain cement concrete 1:4:8 excluding the cost of centering and shuttering - All work upto plinth level under footings-100mm thick.</t>
  </si>
  <si>
    <t>Detail Estimation for Construction of Store</t>
  </si>
  <si>
    <t xml:space="preserve">                   window</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</si>
</sst>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_(* #,##0_);_(* \(#,##0\);_(* &quot;-&quot;??_);_(@_)"/>
  </numFmts>
  <fonts count="20" x14ac:knownFonts="1">
    <font>
      <sz val="11"/>
      <color theme="1"/>
      <name val="Calibri"/>
      <family val="2"/>
      <scheme val="minor"/>
    </font>
    <font>
      <sz val="11"/>
      <color theme="1"/>
      <name val="Calibri"/>
      <family val="2"/>
      <scheme val="minor"/>
    </font>
    <font>
      <sz val="12"/>
      <color rgb="FF000000"/>
      <name val="Times New Roman"/>
      <family val="1"/>
    </font>
    <font>
      <sz val="11"/>
      <color theme="1"/>
      <name val="Calibri"/>
      <family val="2"/>
    </font>
    <font>
      <b/>
      <sz val="12"/>
      <color rgb="FF00B0F0"/>
      <name val="Times New Roman"/>
      <family val="1"/>
    </font>
    <font>
      <b/>
      <sz val="12"/>
      <color rgb="FFE46D0A"/>
      <name val="Times New Roman"/>
      <family val="1"/>
    </font>
    <font>
      <b/>
      <sz val="12"/>
      <color rgb="FFC0504D"/>
      <name val="Times New Roman"/>
      <family val="1"/>
    </font>
    <font>
      <b/>
      <sz val="9"/>
      <color rgb="FF000000"/>
      <name val="Tahoma"/>
      <family val="2"/>
    </font>
    <font>
      <sz val="9"/>
      <color rgb="FF000000"/>
      <name val="Tahoma"/>
      <family val="2"/>
    </font>
    <font>
      <b/>
      <sz val="12"/>
      <color theme="1"/>
      <name val="Times New Roman"/>
      <family val="1"/>
    </font>
    <font>
      <sz val="12"/>
      <color theme="1"/>
      <name val="Times New Roman"/>
      <family val="1"/>
    </font>
    <font>
      <sz val="11"/>
      <name val="Times New Roman"/>
      <family val="1"/>
    </font>
    <font>
      <sz val="11"/>
      <color rgb="FF000000"/>
      <name val="Times New Roman"/>
      <family val="1"/>
    </font>
    <font>
      <sz val="11"/>
      <color theme="1"/>
      <name val="Times New Roman"/>
      <family val="1"/>
    </font>
    <font>
      <b/>
      <sz val="11"/>
      <name val="Times New Roman"/>
      <family val="1"/>
    </font>
    <font>
      <i/>
      <sz val="11"/>
      <color rgb="FFFF0066"/>
      <name val="Times New Roman"/>
      <family val="1"/>
    </font>
    <font>
      <b/>
      <sz val="11"/>
      <color rgb="FF00B050"/>
      <name val="Times New Roman"/>
      <family val="1"/>
    </font>
    <font>
      <b/>
      <sz val="11"/>
      <color theme="1"/>
      <name val="Times New Roman"/>
      <family val="1"/>
    </font>
    <font>
      <b/>
      <sz val="11"/>
      <color rgb="FF000000"/>
      <name val="Times New Roman"/>
      <family val="1"/>
    </font>
    <font>
      <b/>
      <sz val="11"/>
      <color rgb="FFFF0000"/>
      <name val="Times New Roman"/>
      <family val="1"/>
    </font>
  </fonts>
  <fills count="2">
    <fill>
      <patternFill patternType="none"/>
    </fill>
    <fill>
      <patternFill patternType="gray125"/>
    </fill>
  </fills>
  <borders count="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right/>
      <top style="thin">
        <color auto="1"/>
      </top>
      <bottom/>
      <diagonal/>
    </border>
    <border>
      <left/>
      <right/>
      <top/>
      <bottom style="thin">
        <color auto="1"/>
      </bottom>
      <diagonal/>
    </border>
  </borders>
  <cellStyleXfs count="2">
    <xf numFmtId="0" fontId="0" fillId="0" borderId="0"/>
    <xf numFmtId="43" fontId="1" fillId="0" borderId="0" applyFont="0" applyFill="0" applyBorder="0" applyAlignment="0" applyProtection="0"/>
  </cellStyleXfs>
  <cellXfs count="92">
    <xf numFmtId="0" fontId="0" fillId="0" borderId="0" xfId="0"/>
    <xf numFmtId="43" fontId="2" fillId="0" borderId="0" xfId="1" applyFont="1" applyBorder="1"/>
    <xf numFmtId="0" fontId="3" fillId="0" borderId="0" xfId="0" applyFont="1" applyBorder="1"/>
    <xf numFmtId="43" fontId="4" fillId="0" borderId="0" xfId="1" applyFont="1" applyBorder="1" applyAlignment="1">
      <alignment horizontal="left"/>
    </xf>
    <xf numFmtId="43" fontId="5" fillId="0" borderId="0" xfId="1" applyFont="1" applyBorder="1" applyAlignment="1">
      <alignment horizontal="left"/>
    </xf>
    <xf numFmtId="43" fontId="6" fillId="0" borderId="2" xfId="1" applyFont="1" applyBorder="1" applyAlignment="1">
      <alignment vertical="center"/>
    </xf>
    <xf numFmtId="43" fontId="6" fillId="0" borderId="1" xfId="1" applyFont="1" applyBorder="1" applyAlignment="1">
      <alignment vertical="center"/>
    </xf>
    <xf numFmtId="43" fontId="6" fillId="0" borderId="1" xfId="1" applyFont="1" applyBorder="1" applyAlignment="1">
      <alignment horizontal="center" vertical="center" wrapText="1"/>
    </xf>
    <xf numFmtId="164" fontId="11" fillId="0" borderId="1" xfId="1" applyNumberFormat="1" applyFont="1" applyBorder="1" applyAlignment="1">
      <alignment horizontal="center" vertical="center"/>
    </xf>
    <xf numFmtId="43" fontId="12" fillId="0" borderId="2" xfId="1" applyFont="1" applyBorder="1" applyAlignment="1">
      <alignment horizontal="left" vertical="center"/>
    </xf>
    <xf numFmtId="43" fontId="12" fillId="0" borderId="1" xfId="1" applyFont="1" applyBorder="1" applyAlignment="1">
      <alignment horizontal="left" vertical="top" wrapText="1"/>
    </xf>
    <xf numFmtId="43" fontId="11" fillId="0" borderId="1" xfId="1" applyFont="1" applyBorder="1" applyAlignment="1">
      <alignment horizontal="center" vertical="top"/>
    </xf>
    <xf numFmtId="43" fontId="12" fillId="0" borderId="1" xfId="1" applyFont="1" applyFill="1" applyBorder="1" applyAlignment="1">
      <alignment horizontal="center" vertical="top"/>
    </xf>
    <xf numFmtId="43" fontId="13" fillId="0" borderId="1" xfId="1" applyFont="1" applyBorder="1" applyAlignment="1">
      <alignment horizontal="center" vertical="top"/>
    </xf>
    <xf numFmtId="164" fontId="11" fillId="0" borderId="1" xfId="1" applyNumberFormat="1" applyFont="1" applyFill="1" applyBorder="1" applyAlignment="1">
      <alignment horizontal="center" vertical="center"/>
    </xf>
    <xf numFmtId="43" fontId="12" fillId="0" borderId="2" xfId="1" applyFont="1" applyFill="1" applyBorder="1" applyAlignment="1">
      <alignment horizontal="left" vertical="center"/>
    </xf>
    <xf numFmtId="43" fontId="12" fillId="0" borderId="1" xfId="1" applyFont="1" applyFill="1" applyBorder="1" applyAlignment="1">
      <alignment vertical="center" wrapText="1"/>
    </xf>
    <xf numFmtId="43" fontId="12" fillId="0" borderId="1" xfId="1" applyFont="1" applyFill="1" applyBorder="1" applyAlignment="1">
      <alignment horizontal="center" vertical="center" wrapText="1"/>
    </xf>
    <xf numFmtId="43" fontId="11" fillId="0" borderId="1" xfId="1" applyFont="1" applyFill="1" applyBorder="1" applyAlignment="1">
      <alignment horizontal="center" vertical="center"/>
    </xf>
    <xf numFmtId="43" fontId="12" fillId="0" borderId="1" xfId="1" applyFont="1" applyFill="1" applyBorder="1" applyAlignment="1">
      <alignment horizontal="center" vertical="center"/>
    </xf>
    <xf numFmtId="43" fontId="14" fillId="0" borderId="1" xfId="1" applyFont="1" applyFill="1" applyBorder="1" applyAlignment="1">
      <alignment horizontal="center" vertical="center"/>
    </xf>
    <xf numFmtId="43" fontId="12" fillId="0" borderId="1" xfId="1" applyFont="1" applyFill="1" applyBorder="1" applyAlignment="1">
      <alignment vertical="top" wrapText="1"/>
    </xf>
    <xf numFmtId="164" fontId="15" fillId="0" borderId="1" xfId="1" applyNumberFormat="1" applyFont="1" applyFill="1" applyBorder="1" applyAlignment="1">
      <alignment horizontal="center" vertical="center"/>
    </xf>
    <xf numFmtId="43" fontId="16" fillId="0" borderId="1" xfId="1" applyFont="1" applyFill="1" applyBorder="1" applyAlignment="1">
      <alignment horizontal="center" vertical="center"/>
    </xf>
    <xf numFmtId="43" fontId="12" fillId="0" borderId="1" xfId="1" applyFont="1" applyFill="1" applyBorder="1" applyAlignment="1">
      <alignment vertical="center"/>
    </xf>
    <xf numFmtId="43" fontId="12" fillId="0" borderId="1" xfId="1" applyFont="1" applyFill="1" applyBorder="1" applyAlignment="1">
      <alignment wrapText="1"/>
    </xf>
    <xf numFmtId="43" fontId="12" fillId="0" borderId="2" xfId="1" applyFont="1" applyFill="1" applyBorder="1" applyAlignment="1">
      <alignment vertical="center"/>
    </xf>
    <xf numFmtId="0" fontId="12" fillId="0" borderId="1" xfId="1" applyNumberFormat="1" applyFont="1" applyFill="1" applyBorder="1" applyAlignment="1">
      <alignment horizontal="left" vertical="top" wrapText="1"/>
    </xf>
    <xf numFmtId="0" fontId="12" fillId="0" borderId="1" xfId="1" applyNumberFormat="1" applyFont="1" applyFill="1" applyBorder="1" applyAlignment="1">
      <alignment horizontal="center" vertical="center" wrapText="1"/>
    </xf>
    <xf numFmtId="43" fontId="17" fillId="0" borderId="1" xfId="1" applyFont="1" applyFill="1" applyBorder="1" applyAlignment="1">
      <alignment horizontal="center" vertical="center"/>
    </xf>
    <xf numFmtId="43" fontId="18" fillId="0" borderId="1" xfId="1" applyFont="1" applyFill="1" applyBorder="1" applyAlignment="1">
      <alignment horizontal="center" vertical="center"/>
    </xf>
    <xf numFmtId="43" fontId="13" fillId="0" borderId="1" xfId="1" applyFont="1" applyFill="1" applyBorder="1" applyAlignment="1">
      <alignment horizontal="center" vertical="center"/>
    </xf>
    <xf numFmtId="0" fontId="12" fillId="0" borderId="2" xfId="0" applyFont="1" applyFill="1" applyBorder="1" applyAlignment="1">
      <alignment horizontal="left" vertical="center"/>
    </xf>
    <xf numFmtId="0" fontId="12" fillId="0" borderId="1" xfId="0" applyFont="1" applyFill="1" applyBorder="1" applyAlignment="1">
      <alignment vertical="top" wrapText="1"/>
    </xf>
    <xf numFmtId="43" fontId="14" fillId="0" borderId="1" xfId="1" applyFont="1" applyFill="1" applyBorder="1" applyAlignment="1">
      <alignment horizontal="center" vertical="top"/>
    </xf>
    <xf numFmtId="43" fontId="11" fillId="0" borderId="1" xfId="1" applyFont="1" applyFill="1" applyBorder="1" applyAlignment="1">
      <alignment horizontal="center" vertical="top"/>
    </xf>
    <xf numFmtId="164" fontId="12" fillId="0" borderId="1" xfId="1" applyNumberFormat="1" applyFont="1" applyFill="1" applyBorder="1" applyAlignment="1">
      <alignment horizontal="center" vertical="center"/>
    </xf>
    <xf numFmtId="43" fontId="12" fillId="0" borderId="2" xfId="1" applyFont="1" applyFill="1" applyBorder="1"/>
    <xf numFmtId="43" fontId="11" fillId="0" borderId="1" xfId="1" applyFont="1" applyFill="1" applyBorder="1" applyAlignment="1">
      <alignment horizontal="left"/>
    </xf>
    <xf numFmtId="43" fontId="11" fillId="0" borderId="1" xfId="1" applyFont="1" applyFill="1" applyBorder="1" applyAlignment="1">
      <alignment horizontal="right"/>
    </xf>
    <xf numFmtId="0" fontId="12" fillId="0" borderId="1" xfId="1" applyNumberFormat="1" applyFont="1" applyFill="1" applyBorder="1" applyAlignment="1">
      <alignment vertical="top" wrapText="1"/>
    </xf>
    <xf numFmtId="2" fontId="12" fillId="0" borderId="1" xfId="1" applyNumberFormat="1" applyFont="1" applyFill="1" applyBorder="1" applyAlignment="1">
      <alignment horizontal="center" vertical="center" wrapText="1"/>
    </xf>
    <xf numFmtId="43" fontId="11" fillId="0" borderId="1" xfId="1" applyFont="1" applyFill="1" applyBorder="1" applyAlignment="1">
      <alignment horizontal="center" vertical="center" wrapText="1"/>
    </xf>
    <xf numFmtId="2" fontId="11" fillId="0" borderId="1" xfId="0" applyNumberFormat="1" applyFont="1" applyFill="1" applyBorder="1" applyAlignment="1">
      <alignment horizontal="center" vertical="center" wrapText="1"/>
    </xf>
    <xf numFmtId="43" fontId="14" fillId="0" borderId="1" xfId="1" applyFont="1" applyFill="1" applyBorder="1" applyAlignment="1">
      <alignment horizontal="center" vertical="center" wrapText="1"/>
    </xf>
    <xf numFmtId="2" fontId="14" fillId="0" borderId="1" xfId="0" applyNumberFormat="1" applyFont="1" applyFill="1" applyBorder="1" applyAlignment="1">
      <alignment horizontal="center" vertical="center" wrapText="1"/>
    </xf>
    <xf numFmtId="43" fontId="18" fillId="0" borderId="1" xfId="1" applyFont="1" applyFill="1" applyBorder="1" applyAlignment="1">
      <alignment horizontal="center" vertical="center" wrapText="1"/>
    </xf>
    <xf numFmtId="0" fontId="12" fillId="0" borderId="1" xfId="1" applyNumberFormat="1" applyFont="1" applyFill="1" applyBorder="1" applyAlignment="1">
      <alignment wrapText="1"/>
    </xf>
    <xf numFmtId="43" fontId="19" fillId="0" borderId="1" xfId="1" applyFont="1" applyFill="1" applyBorder="1" applyAlignment="1">
      <alignment horizontal="center" vertical="top"/>
    </xf>
    <xf numFmtId="43" fontId="16" fillId="0" borderId="1" xfId="1" applyFont="1" applyFill="1" applyBorder="1" applyAlignment="1">
      <alignment horizontal="center" vertical="top"/>
    </xf>
    <xf numFmtId="43" fontId="18" fillId="0" borderId="1" xfId="1" applyFont="1" applyFill="1" applyBorder="1" applyAlignment="1">
      <alignment horizontal="center" vertical="top"/>
    </xf>
    <xf numFmtId="0" fontId="12" fillId="0" borderId="1" xfId="1" applyNumberFormat="1" applyFont="1" applyFill="1" applyBorder="1" applyAlignment="1">
      <alignment vertical="center" wrapText="1"/>
    </xf>
    <xf numFmtId="43" fontId="12" fillId="0" borderId="2" xfId="1" applyFont="1" applyFill="1" applyBorder="1" applyAlignment="1">
      <alignment wrapText="1"/>
    </xf>
    <xf numFmtId="0" fontId="11" fillId="0" borderId="3" xfId="0" applyFont="1" applyFill="1" applyBorder="1" applyAlignment="1">
      <alignment vertical="center" wrapText="1"/>
    </xf>
    <xf numFmtId="0" fontId="18" fillId="0" borderId="1" xfId="1" applyNumberFormat="1" applyFont="1" applyFill="1" applyBorder="1" applyAlignment="1">
      <alignment vertical="center" wrapText="1"/>
    </xf>
    <xf numFmtId="2" fontId="12" fillId="0" borderId="1" xfId="1" applyNumberFormat="1" applyFont="1" applyFill="1" applyBorder="1" applyAlignment="1">
      <alignment vertical="center" wrapText="1"/>
    </xf>
    <xf numFmtId="2" fontId="18" fillId="0" borderId="1" xfId="1" applyNumberFormat="1" applyFont="1" applyFill="1" applyBorder="1" applyAlignment="1">
      <alignment vertical="center" wrapText="1"/>
    </xf>
    <xf numFmtId="164" fontId="12" fillId="0" borderId="1" xfId="1" applyNumberFormat="1" applyFont="1" applyBorder="1"/>
    <xf numFmtId="43" fontId="12" fillId="0" borderId="1" xfId="1" applyFont="1" applyBorder="1"/>
    <xf numFmtId="43" fontId="18" fillId="0" borderId="1" xfId="1" applyFont="1" applyBorder="1" applyAlignment="1">
      <alignment horizontal="right"/>
    </xf>
    <xf numFmtId="43" fontId="18" fillId="0" borderId="1" xfId="1" applyFont="1" applyBorder="1" applyAlignment="1">
      <alignment horizontal="center" vertical="top"/>
    </xf>
    <xf numFmtId="43" fontId="12" fillId="0" borderId="1" xfId="1" applyFont="1" applyBorder="1" applyAlignment="1">
      <alignment horizontal="center" vertical="top"/>
    </xf>
    <xf numFmtId="43" fontId="17" fillId="0" borderId="1" xfId="1" applyFont="1" applyBorder="1" applyAlignment="1">
      <alignment horizontal="center" vertical="top"/>
    </xf>
    <xf numFmtId="0" fontId="9" fillId="0" borderId="0" xfId="0" applyFont="1" applyBorder="1"/>
    <xf numFmtId="0" fontId="10" fillId="0" borderId="0" xfId="0" applyFont="1" applyBorder="1"/>
    <xf numFmtId="164" fontId="6" fillId="0" borderId="1" xfId="1" applyNumberFormat="1" applyFont="1" applyBorder="1" applyAlignment="1">
      <alignment vertical="center" wrapText="1"/>
    </xf>
    <xf numFmtId="164" fontId="15" fillId="0" borderId="4" xfId="1" applyNumberFormat="1" applyFont="1" applyFill="1" applyBorder="1" applyAlignment="1">
      <alignment horizontal="center" vertical="center"/>
    </xf>
    <xf numFmtId="43" fontId="12" fillId="0" borderId="4" xfId="1" applyFont="1" applyFill="1" applyBorder="1" applyAlignment="1">
      <alignment horizontal="left" vertical="center"/>
    </xf>
    <xf numFmtId="0" fontId="12" fillId="0" borderId="4" xfId="1" applyNumberFormat="1" applyFont="1" applyFill="1" applyBorder="1" applyAlignment="1">
      <alignment horizontal="left" vertical="top" wrapText="1"/>
    </xf>
    <xf numFmtId="0" fontId="12" fillId="0" borderId="4" xfId="1" applyNumberFormat="1" applyFont="1" applyFill="1" applyBorder="1" applyAlignment="1">
      <alignment horizontal="center" vertical="center" wrapText="1"/>
    </xf>
    <xf numFmtId="43" fontId="17" fillId="0" borderId="4" xfId="1" applyFont="1" applyFill="1" applyBorder="1" applyAlignment="1">
      <alignment horizontal="center" vertical="center"/>
    </xf>
    <xf numFmtId="43" fontId="11" fillId="0" borderId="4" xfId="1" applyFont="1" applyFill="1" applyBorder="1" applyAlignment="1">
      <alignment horizontal="center" vertical="center"/>
    </xf>
    <xf numFmtId="43" fontId="12" fillId="0" borderId="4" xfId="1" applyFont="1" applyFill="1" applyBorder="1" applyAlignment="1">
      <alignment horizontal="center" vertical="center"/>
    </xf>
    <xf numFmtId="43" fontId="13" fillId="0" borderId="4" xfId="1" applyFont="1" applyFill="1" applyBorder="1" applyAlignment="1">
      <alignment horizontal="center" vertical="center"/>
    </xf>
    <xf numFmtId="164" fontId="15" fillId="0" borderId="5" xfId="1" applyNumberFormat="1" applyFont="1" applyFill="1" applyBorder="1" applyAlignment="1">
      <alignment horizontal="center" vertical="center"/>
    </xf>
    <xf numFmtId="43" fontId="12" fillId="0" borderId="5" xfId="1" applyFont="1" applyFill="1" applyBorder="1" applyAlignment="1">
      <alignment horizontal="left" vertical="center"/>
    </xf>
    <xf numFmtId="0" fontId="12" fillId="0" borderId="5" xfId="1" applyNumberFormat="1" applyFont="1" applyFill="1" applyBorder="1" applyAlignment="1">
      <alignment horizontal="left" vertical="top" wrapText="1"/>
    </xf>
    <xf numFmtId="0" fontId="12" fillId="0" borderId="5" xfId="1" applyNumberFormat="1" applyFont="1" applyFill="1" applyBorder="1" applyAlignment="1">
      <alignment horizontal="center" vertical="center" wrapText="1"/>
    </xf>
    <xf numFmtId="43" fontId="17" fillId="0" borderId="5" xfId="1" applyFont="1" applyFill="1" applyBorder="1" applyAlignment="1">
      <alignment horizontal="center" vertical="center"/>
    </xf>
    <xf numFmtId="43" fontId="11" fillId="0" borderId="5" xfId="1" applyFont="1" applyFill="1" applyBorder="1" applyAlignment="1">
      <alignment horizontal="center" vertical="center"/>
    </xf>
    <xf numFmtId="43" fontId="12" fillId="0" borderId="5" xfId="1" applyFont="1" applyFill="1" applyBorder="1" applyAlignment="1">
      <alignment horizontal="center" vertical="center"/>
    </xf>
    <xf numFmtId="43" fontId="13" fillId="0" borderId="5" xfId="1" applyFont="1" applyFill="1" applyBorder="1" applyAlignment="1">
      <alignment horizontal="center" vertical="center"/>
    </xf>
    <xf numFmtId="164" fontId="11" fillId="0" borderId="4" xfId="1" applyNumberFormat="1" applyFont="1" applyFill="1" applyBorder="1" applyAlignment="1">
      <alignment horizontal="center" vertical="center"/>
    </xf>
    <xf numFmtId="0" fontId="12" fillId="0" borderId="4" xfId="1" applyNumberFormat="1" applyFont="1" applyFill="1" applyBorder="1" applyAlignment="1">
      <alignment vertical="center" wrapText="1"/>
    </xf>
    <xf numFmtId="2" fontId="12" fillId="0" borderId="4" xfId="1" applyNumberFormat="1" applyFont="1" applyFill="1" applyBorder="1" applyAlignment="1">
      <alignment horizontal="center" vertical="center" wrapText="1"/>
    </xf>
    <xf numFmtId="43" fontId="14" fillId="0" borderId="4" xfId="1" applyFont="1" applyFill="1" applyBorder="1" applyAlignment="1">
      <alignment horizontal="center" vertical="center"/>
    </xf>
    <xf numFmtId="43" fontId="18" fillId="0" borderId="4" xfId="1" applyFont="1" applyFill="1" applyBorder="1" applyAlignment="1">
      <alignment horizontal="center" vertical="center"/>
    </xf>
    <xf numFmtId="164" fontId="11" fillId="0" borderId="0" xfId="1" applyNumberFormat="1" applyFont="1" applyFill="1" applyBorder="1" applyAlignment="1">
      <alignment horizontal="center" vertical="center"/>
    </xf>
    <xf numFmtId="0" fontId="12" fillId="0" borderId="0" xfId="1" applyNumberFormat="1" applyFont="1" applyFill="1" applyBorder="1" applyAlignment="1">
      <alignment vertical="center" wrapText="1"/>
    </xf>
    <xf numFmtId="2" fontId="12" fillId="0" borderId="0" xfId="1" applyNumberFormat="1" applyFont="1" applyFill="1" applyBorder="1" applyAlignment="1">
      <alignment horizontal="center" vertical="center" wrapText="1"/>
    </xf>
    <xf numFmtId="43" fontId="14" fillId="0" borderId="0" xfId="1" applyFont="1" applyFill="1" applyBorder="1" applyAlignment="1">
      <alignment horizontal="center" vertical="center"/>
    </xf>
    <xf numFmtId="43" fontId="18" fillId="0" borderId="0" xfId="1" applyFont="1" applyFill="1" applyBorder="1" applyAlignment="1">
      <alignment horizontal="center" vertical="center"/>
    </xf>
  </cellXfs>
  <cellStyles count="2">
    <cellStyle name="Comma" xfId="1" builtinId="3"/>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P67"/>
  <sheetViews>
    <sheetView tabSelected="1" workbookViewId="0">
      <selection activeCell="M17" sqref="M17"/>
    </sheetView>
  </sheetViews>
  <sheetFormatPr defaultColWidth="8.85546875" defaultRowHeight="15" x14ac:dyDescent="0.25"/>
  <cols>
    <col min="1" max="1" width="4.5703125" style="2" customWidth="1"/>
    <col min="2" max="2" width="1" style="2" hidden="1" customWidth="1"/>
    <col min="3" max="3" width="30.7109375" style="2" customWidth="1"/>
    <col min="4" max="4" width="6.28515625" style="2" bestFit="1" customWidth="1"/>
    <col min="5" max="5" width="6" style="2" bestFit="1" customWidth="1"/>
    <col min="6" max="6" width="6.7109375" style="2" bestFit="1" customWidth="1"/>
    <col min="7" max="7" width="6" style="2" bestFit="1" customWidth="1"/>
    <col min="8" max="8" width="9.85546875" style="2" bestFit="1" customWidth="1"/>
    <col min="9" max="9" width="6.7109375" style="2" bestFit="1" customWidth="1"/>
    <col min="10" max="10" width="11.28515625" style="2" bestFit="1" customWidth="1"/>
    <col min="11" max="11" width="11.5703125" style="2" bestFit="1" customWidth="1"/>
    <col min="12" max="16384" width="8.85546875" style="2"/>
  </cols>
  <sheetData>
    <row r="1" spans="1:11" ht="15.75" x14ac:dyDescent="0.25">
      <c r="A1" s="63" t="s">
        <v>56</v>
      </c>
      <c r="B1" s="64"/>
    </row>
    <row r="2" spans="1:11" ht="15.75" x14ac:dyDescent="0.25">
      <c r="A2" s="3"/>
      <c r="B2" s="4"/>
      <c r="C2" s="4"/>
      <c r="D2" s="4"/>
      <c r="E2" s="4"/>
      <c r="F2" s="4"/>
      <c r="G2" s="4"/>
      <c r="H2" s="4"/>
      <c r="I2" s="4"/>
      <c r="J2" s="1"/>
      <c r="K2" s="1"/>
    </row>
    <row r="3" spans="1:11" ht="31.5" x14ac:dyDescent="0.25">
      <c r="A3" s="65" t="s">
        <v>54</v>
      </c>
      <c r="B3" s="5" t="s">
        <v>0</v>
      </c>
      <c r="C3" s="6" t="s">
        <v>1</v>
      </c>
      <c r="D3" s="6" t="s">
        <v>30</v>
      </c>
      <c r="E3" s="6" t="s">
        <v>26</v>
      </c>
      <c r="F3" s="6" t="s">
        <v>6</v>
      </c>
      <c r="G3" s="6" t="s">
        <v>20</v>
      </c>
      <c r="H3" s="7" t="s">
        <v>2</v>
      </c>
      <c r="I3" s="6" t="s">
        <v>3</v>
      </c>
      <c r="J3" s="7" t="s">
        <v>4</v>
      </c>
      <c r="K3" s="7" t="s">
        <v>5</v>
      </c>
    </row>
    <row r="4" spans="1:11" ht="47.25" customHeight="1" x14ac:dyDescent="0.25">
      <c r="A4" s="8">
        <v>1</v>
      </c>
      <c r="B4" s="9" t="s">
        <v>7</v>
      </c>
      <c r="C4" s="10" t="s">
        <v>8</v>
      </c>
      <c r="D4" s="10">
        <v>1</v>
      </c>
      <c r="E4" s="10">
        <v>8</v>
      </c>
      <c r="F4" s="10">
        <v>5</v>
      </c>
      <c r="G4" s="10"/>
      <c r="H4" s="11">
        <f>F4*E4*D4</f>
        <v>40</v>
      </c>
      <c r="I4" s="11" t="s">
        <v>9</v>
      </c>
      <c r="J4" s="12">
        <v>9.1</v>
      </c>
      <c r="K4" s="13">
        <f>J4*H4</f>
        <v>364</v>
      </c>
    </row>
    <row r="5" spans="1:11" ht="93" customHeight="1" x14ac:dyDescent="0.25">
      <c r="A5" s="14">
        <v>2</v>
      </c>
      <c r="B5" s="15" t="s">
        <v>11</v>
      </c>
      <c r="C5" s="16" t="s">
        <v>12</v>
      </c>
      <c r="D5" s="17">
        <v>2</v>
      </c>
      <c r="E5" s="17">
        <v>5.5</v>
      </c>
      <c r="F5" s="17">
        <v>0.6</v>
      </c>
      <c r="G5" s="17">
        <v>0.55000000000000004</v>
      </c>
      <c r="H5" s="18">
        <f>G5*F5*E5*D5</f>
        <v>3.6300000000000003</v>
      </c>
      <c r="I5" s="18" t="s">
        <v>10</v>
      </c>
      <c r="J5" s="19"/>
      <c r="K5" s="19"/>
    </row>
    <row r="6" spans="1:11" x14ac:dyDescent="0.25">
      <c r="A6" s="14"/>
      <c r="B6" s="15"/>
      <c r="C6" s="16"/>
      <c r="D6" s="17">
        <v>2</v>
      </c>
      <c r="E6" s="17">
        <v>2.4500000000000002</v>
      </c>
      <c r="F6" s="17">
        <v>0.6</v>
      </c>
      <c r="G6" s="17">
        <v>0.55000000000000004</v>
      </c>
      <c r="H6" s="18">
        <f>G6*F6*E6*D6</f>
        <v>1.6170000000000002</v>
      </c>
      <c r="I6" s="18"/>
      <c r="J6" s="19"/>
      <c r="K6" s="19"/>
    </row>
    <row r="7" spans="1:11" x14ac:dyDescent="0.25">
      <c r="A7" s="14"/>
      <c r="B7" s="15"/>
      <c r="C7" s="16"/>
      <c r="D7" s="17"/>
      <c r="E7" s="17"/>
      <c r="F7" s="17"/>
      <c r="G7" s="17"/>
      <c r="H7" s="20">
        <f>SUM(H5:H6)</f>
        <v>5.2470000000000008</v>
      </c>
      <c r="I7" s="18" t="s">
        <v>27</v>
      </c>
      <c r="J7" s="19">
        <v>151.16</v>
      </c>
      <c r="K7" s="19">
        <f>J7*H7</f>
        <v>793.13652000000013</v>
      </c>
    </row>
    <row r="8" spans="1:11" ht="75.75" customHeight="1" x14ac:dyDescent="0.25">
      <c r="A8" s="8">
        <v>3</v>
      </c>
      <c r="B8" s="15" t="s">
        <v>13</v>
      </c>
      <c r="C8" s="21" t="s">
        <v>14</v>
      </c>
      <c r="D8" s="17">
        <v>2</v>
      </c>
      <c r="E8" s="17">
        <f>E6+E5</f>
        <v>7.95</v>
      </c>
      <c r="F8" s="17">
        <v>0.27500000000000002</v>
      </c>
      <c r="G8" s="17">
        <v>0.55000000000000004</v>
      </c>
      <c r="H8" s="18">
        <f>G8*F8*E8*D8</f>
        <v>2.4048750000000005</v>
      </c>
      <c r="I8" s="18"/>
      <c r="J8" s="19"/>
      <c r="K8" s="19"/>
    </row>
    <row r="9" spans="1:11" x14ac:dyDescent="0.25">
      <c r="A9" s="8"/>
      <c r="B9" s="15"/>
      <c r="C9" s="21"/>
      <c r="D9" s="17">
        <v>1</v>
      </c>
      <c r="E9" s="17">
        <v>5</v>
      </c>
      <c r="F9" s="17">
        <v>3</v>
      </c>
      <c r="G9" s="17">
        <v>0.3</v>
      </c>
      <c r="H9" s="18">
        <f>G9*F9*E9*D9</f>
        <v>4.5</v>
      </c>
      <c r="I9" s="18"/>
      <c r="J9" s="19"/>
      <c r="K9" s="19"/>
    </row>
    <row r="10" spans="1:11" x14ac:dyDescent="0.25">
      <c r="A10" s="8"/>
      <c r="B10" s="15"/>
      <c r="C10" s="21"/>
      <c r="D10" s="17"/>
      <c r="E10" s="17"/>
      <c r="F10" s="17"/>
      <c r="G10" s="17"/>
      <c r="H10" s="20">
        <f>SUM(H8:H9)</f>
        <v>6.9048750000000005</v>
      </c>
      <c r="I10" s="18" t="s">
        <v>27</v>
      </c>
      <c r="J10" s="19">
        <v>80.290000000000006</v>
      </c>
      <c r="K10" s="19">
        <f>J10*H10</f>
        <v>554.39241375000006</v>
      </c>
    </row>
    <row r="11" spans="1:11" ht="30" x14ac:dyDescent="0.25">
      <c r="A11" s="14">
        <v>4</v>
      </c>
      <c r="B11" s="15" t="s">
        <v>15</v>
      </c>
      <c r="C11" s="16" t="s">
        <v>16</v>
      </c>
      <c r="D11" s="17">
        <v>2</v>
      </c>
      <c r="E11" s="17">
        <v>5.5</v>
      </c>
      <c r="F11" s="17">
        <v>0.6</v>
      </c>
      <c r="G11" s="17">
        <v>0.15</v>
      </c>
      <c r="H11" s="18">
        <f>G11*F11*E11*D11</f>
        <v>0.99</v>
      </c>
      <c r="I11" s="18"/>
      <c r="J11" s="19"/>
      <c r="K11" s="19"/>
    </row>
    <row r="12" spans="1:11" x14ac:dyDescent="0.25">
      <c r="A12" s="14"/>
      <c r="B12" s="15"/>
      <c r="C12" s="16"/>
      <c r="D12" s="17">
        <v>2</v>
      </c>
      <c r="E12" s="17">
        <v>2.4500000000000002</v>
      </c>
      <c r="F12" s="17">
        <v>0.6</v>
      </c>
      <c r="G12" s="17">
        <v>0.15</v>
      </c>
      <c r="H12" s="18">
        <f>G12*F12*E12*D12</f>
        <v>0.441</v>
      </c>
      <c r="I12" s="18"/>
      <c r="J12" s="19"/>
      <c r="K12" s="19"/>
    </row>
    <row r="13" spans="1:11" x14ac:dyDescent="0.25">
      <c r="A13" s="14"/>
      <c r="B13" s="15"/>
      <c r="C13" s="16"/>
      <c r="D13" s="17"/>
      <c r="E13" s="17"/>
      <c r="F13" s="17"/>
      <c r="G13" s="17"/>
      <c r="H13" s="20">
        <f>SUM(H11:H12)</f>
        <v>1.431</v>
      </c>
      <c r="I13" s="18" t="s">
        <v>27</v>
      </c>
      <c r="J13" s="19">
        <v>1341</v>
      </c>
      <c r="K13" s="19">
        <f>J13*H13</f>
        <v>1918.971</v>
      </c>
    </row>
    <row r="14" spans="1:11" ht="60" customHeight="1" x14ac:dyDescent="0.25">
      <c r="A14" s="14">
        <v>5</v>
      </c>
      <c r="B14" s="15" t="s">
        <v>17</v>
      </c>
      <c r="C14" s="16" t="s">
        <v>18</v>
      </c>
      <c r="D14" s="17">
        <v>2</v>
      </c>
      <c r="E14" s="17">
        <v>5.5</v>
      </c>
      <c r="F14" s="17">
        <v>0.4</v>
      </c>
      <c r="G14" s="17">
        <v>0.6</v>
      </c>
      <c r="H14" s="18">
        <f>G14*F14*E14*D14</f>
        <v>2.6399999999999997</v>
      </c>
      <c r="I14" s="18"/>
      <c r="J14" s="19"/>
      <c r="K14" s="19"/>
    </row>
    <row r="15" spans="1:11" x14ac:dyDescent="0.25">
      <c r="A15" s="22"/>
      <c r="B15" s="15"/>
      <c r="C15" s="16"/>
      <c r="D15" s="17">
        <v>2</v>
      </c>
      <c r="E15" s="17">
        <v>2.5</v>
      </c>
      <c r="F15" s="17">
        <v>0.4</v>
      </c>
      <c r="G15" s="17">
        <v>0.6</v>
      </c>
      <c r="H15" s="18">
        <f>G15*F15*E15*D15</f>
        <v>1.2</v>
      </c>
      <c r="I15" s="18"/>
      <c r="J15" s="19"/>
      <c r="K15" s="23"/>
    </row>
    <row r="16" spans="1:11" x14ac:dyDescent="0.25">
      <c r="A16" s="22"/>
      <c r="B16" s="15"/>
      <c r="C16" s="16"/>
      <c r="D16" s="17"/>
      <c r="E16" s="17"/>
      <c r="F16" s="17"/>
      <c r="G16" s="17"/>
      <c r="H16" s="20">
        <f>SUM(H14:H15)</f>
        <v>3.84</v>
      </c>
      <c r="I16" s="18" t="s">
        <v>10</v>
      </c>
      <c r="J16" s="19">
        <v>3199.4</v>
      </c>
      <c r="K16" s="19">
        <f>J16*H16</f>
        <v>12285.696</v>
      </c>
    </row>
    <row r="17" spans="1:16" ht="108" customHeight="1" x14ac:dyDescent="0.25">
      <c r="A17" s="14">
        <v>6</v>
      </c>
      <c r="B17" s="24" t="s">
        <v>19</v>
      </c>
      <c r="C17" s="25" t="s">
        <v>31</v>
      </c>
      <c r="D17" s="17">
        <v>1</v>
      </c>
      <c r="E17" s="17">
        <v>5</v>
      </c>
      <c r="F17" s="17">
        <v>3</v>
      </c>
      <c r="G17" s="17">
        <v>0.1</v>
      </c>
      <c r="H17" s="20">
        <f>G17*F17*E17*D17</f>
        <v>1.5000000000000002</v>
      </c>
      <c r="I17" s="18" t="s">
        <v>10</v>
      </c>
      <c r="J17" s="19">
        <v>4090.64</v>
      </c>
      <c r="K17" s="19">
        <f t="shared" ref="K17" si="0">J17*H17</f>
        <v>6135.9600000000009</v>
      </c>
    </row>
    <row r="18" spans="1:16" x14ac:dyDescent="0.25">
      <c r="A18" s="14"/>
      <c r="B18" s="26"/>
      <c r="C18" s="25"/>
      <c r="D18" s="17"/>
      <c r="E18" s="17"/>
      <c r="F18" s="17"/>
      <c r="G18" s="17"/>
      <c r="H18" s="20"/>
      <c r="I18" s="18"/>
      <c r="J18" s="19"/>
      <c r="K18" s="19"/>
    </row>
    <row r="19" spans="1:16" ht="73.5" customHeight="1" x14ac:dyDescent="0.25">
      <c r="A19" s="14">
        <v>7</v>
      </c>
      <c r="B19" s="24" t="s">
        <v>19</v>
      </c>
      <c r="C19" s="25" t="s">
        <v>55</v>
      </c>
      <c r="D19" s="17">
        <v>2</v>
      </c>
      <c r="E19" s="17">
        <v>5.5</v>
      </c>
      <c r="F19" s="17">
        <v>0.6</v>
      </c>
      <c r="G19" s="17">
        <v>0.1</v>
      </c>
      <c r="H19" s="18">
        <f>G19*F19*E19*D19</f>
        <v>0.65999999999999992</v>
      </c>
      <c r="I19" s="18"/>
      <c r="J19" s="19"/>
      <c r="K19" s="19"/>
    </row>
    <row r="20" spans="1:16" x14ac:dyDescent="0.25">
      <c r="A20" s="14"/>
      <c r="B20" s="26"/>
      <c r="C20" s="25"/>
      <c r="D20" s="17">
        <v>2</v>
      </c>
      <c r="E20" s="17">
        <v>2.4500000000000002</v>
      </c>
      <c r="F20" s="17">
        <v>0.6</v>
      </c>
      <c r="G20" s="17">
        <v>0.1</v>
      </c>
      <c r="H20" s="18">
        <f>G20*F20*E20*D20</f>
        <v>0.29399999999999998</v>
      </c>
      <c r="I20" s="18"/>
      <c r="J20" s="19"/>
      <c r="K20" s="19"/>
    </row>
    <row r="21" spans="1:16" x14ac:dyDescent="0.25">
      <c r="A21" s="22"/>
      <c r="B21" s="15"/>
      <c r="C21" s="27"/>
      <c r="D21" s="28"/>
      <c r="E21" s="28"/>
      <c r="F21" s="28"/>
      <c r="G21" s="28"/>
      <c r="H21" s="29">
        <f>SUM(H19:H20)</f>
        <v>0.95399999999999996</v>
      </c>
      <c r="I21" s="18" t="s">
        <v>27</v>
      </c>
      <c r="J21" s="19">
        <v>3471.03</v>
      </c>
      <c r="K21" s="31">
        <f>J21*H21</f>
        <v>3311.3626199999999</v>
      </c>
    </row>
    <row r="22" spans="1:16" x14ac:dyDescent="0.25">
      <c r="A22" s="66"/>
      <c r="B22" s="67"/>
      <c r="C22" s="68"/>
      <c r="D22" s="69"/>
      <c r="E22" s="69"/>
      <c r="F22" s="69"/>
      <c r="G22" s="69"/>
      <c r="H22" s="70"/>
      <c r="I22" s="71"/>
      <c r="J22" s="72"/>
      <c r="K22" s="73"/>
    </row>
    <row r="23" spans="1:16" x14ac:dyDescent="0.25">
      <c r="A23" s="74"/>
      <c r="B23" s="75"/>
      <c r="C23" s="76"/>
      <c r="D23" s="77"/>
      <c r="E23" s="77"/>
      <c r="F23" s="77"/>
      <c r="G23" s="77"/>
      <c r="H23" s="78"/>
      <c r="I23" s="79"/>
      <c r="J23" s="80"/>
      <c r="K23" s="81"/>
    </row>
    <row r="24" spans="1:16" ht="31.5" x14ac:dyDescent="0.25">
      <c r="A24" s="65" t="s">
        <v>54</v>
      </c>
      <c r="B24" s="5" t="s">
        <v>0</v>
      </c>
      <c r="C24" s="6" t="s">
        <v>1</v>
      </c>
      <c r="D24" s="6" t="s">
        <v>30</v>
      </c>
      <c r="E24" s="6" t="s">
        <v>26</v>
      </c>
      <c r="F24" s="6" t="s">
        <v>6</v>
      </c>
      <c r="G24" s="6" t="s">
        <v>20</v>
      </c>
      <c r="H24" s="7" t="s">
        <v>2</v>
      </c>
      <c r="I24" s="6" t="s">
        <v>3</v>
      </c>
      <c r="J24" s="7" t="s">
        <v>4</v>
      </c>
      <c r="K24" s="7" t="s">
        <v>5</v>
      </c>
    </row>
    <row r="25" spans="1:16" ht="60" x14ac:dyDescent="0.25">
      <c r="A25" s="14">
        <v>8</v>
      </c>
      <c r="B25" s="32" t="s">
        <v>22</v>
      </c>
      <c r="C25" s="33" t="s">
        <v>23</v>
      </c>
      <c r="D25" s="33"/>
      <c r="E25" s="33"/>
      <c r="F25" s="33"/>
      <c r="G25" s="33"/>
      <c r="H25" s="34"/>
      <c r="I25" s="35"/>
      <c r="J25" s="12"/>
      <c r="K25" s="12"/>
    </row>
    <row r="26" spans="1:16" x14ac:dyDescent="0.25">
      <c r="A26" s="36"/>
      <c r="B26" s="37"/>
      <c r="C26" s="38" t="s">
        <v>32</v>
      </c>
      <c r="D26" s="39">
        <v>4</v>
      </c>
      <c r="E26" s="39">
        <v>3.1</v>
      </c>
      <c r="F26" s="39" t="s">
        <v>33</v>
      </c>
      <c r="G26" s="39">
        <v>1.5780000000000001</v>
      </c>
      <c r="H26" s="35">
        <f>G26*E26*D26</f>
        <v>19.5672</v>
      </c>
      <c r="I26" s="35" t="s">
        <v>24</v>
      </c>
      <c r="J26" s="12">
        <v>66.010000000000005</v>
      </c>
      <c r="K26" s="12">
        <f>J26*H26</f>
        <v>1291.6308720000002</v>
      </c>
    </row>
    <row r="27" spans="1:16" x14ac:dyDescent="0.25">
      <c r="A27" s="36"/>
      <c r="B27" s="37"/>
      <c r="C27" s="38"/>
      <c r="D27" s="39"/>
      <c r="E27" s="39"/>
      <c r="F27" s="39"/>
      <c r="G27" s="39"/>
      <c r="H27" s="35"/>
      <c r="I27" s="35"/>
      <c r="J27" s="12"/>
      <c r="K27" s="12"/>
    </row>
    <row r="28" spans="1:16" ht="92.25" customHeight="1" x14ac:dyDescent="0.25">
      <c r="A28" s="14">
        <v>9</v>
      </c>
      <c r="B28" s="26" t="s">
        <v>25</v>
      </c>
      <c r="C28" s="40" t="s">
        <v>51</v>
      </c>
      <c r="D28" s="41">
        <v>1</v>
      </c>
      <c r="E28" s="41">
        <v>5</v>
      </c>
      <c r="F28" s="41">
        <v>3</v>
      </c>
      <c r="G28" s="28"/>
      <c r="H28" s="42">
        <f>F28*E28*D28</f>
        <v>15</v>
      </c>
      <c r="I28" s="43" t="s">
        <v>21</v>
      </c>
      <c r="J28" s="17">
        <v>93.75</v>
      </c>
      <c r="K28" s="17">
        <f t="shared" ref="K28" si="1">J28*H28</f>
        <v>1406.25</v>
      </c>
      <c r="P28" s="2">
        <f>O28*N28</f>
        <v>0</v>
      </c>
    </row>
    <row r="29" spans="1:16" x14ac:dyDescent="0.25">
      <c r="A29" s="14"/>
      <c r="B29" s="26"/>
      <c r="C29" s="40"/>
      <c r="D29" s="41"/>
      <c r="E29" s="41"/>
      <c r="F29" s="41"/>
      <c r="G29" s="28"/>
      <c r="H29" s="42"/>
      <c r="I29" s="43"/>
      <c r="J29" s="17"/>
      <c r="K29" s="17"/>
    </row>
    <row r="30" spans="1:16" ht="45" x14ac:dyDescent="0.25">
      <c r="A30" s="14">
        <v>10</v>
      </c>
      <c r="B30" s="26" t="s">
        <v>37</v>
      </c>
      <c r="C30" s="40" t="s">
        <v>38</v>
      </c>
      <c r="D30" s="41"/>
      <c r="E30" s="41"/>
      <c r="F30" s="41"/>
      <c r="G30" s="28"/>
      <c r="H30" s="42"/>
      <c r="I30" s="43"/>
      <c r="J30" s="17"/>
      <c r="K30" s="17"/>
    </row>
    <row r="31" spans="1:16" x14ac:dyDescent="0.25">
      <c r="A31" s="14"/>
      <c r="B31" s="26"/>
      <c r="C31" s="40" t="s">
        <v>39</v>
      </c>
      <c r="D31" s="41">
        <v>5</v>
      </c>
      <c r="E31" s="41">
        <v>3.4</v>
      </c>
      <c r="F31" s="41">
        <v>0.1</v>
      </c>
      <c r="G31" s="28">
        <v>0.1</v>
      </c>
      <c r="H31" s="42">
        <f>G31*F31*E31*D31</f>
        <v>0.17</v>
      </c>
      <c r="I31" s="43"/>
      <c r="J31" s="17"/>
      <c r="K31" s="17"/>
    </row>
    <row r="32" spans="1:16" x14ac:dyDescent="0.25">
      <c r="A32" s="14"/>
      <c r="B32" s="26"/>
      <c r="C32" s="40" t="s">
        <v>40</v>
      </c>
      <c r="D32" s="41">
        <v>4</v>
      </c>
      <c r="E32" s="41">
        <v>5.6</v>
      </c>
      <c r="F32" s="41">
        <v>7.4999999999999997E-2</v>
      </c>
      <c r="G32" s="28">
        <v>0.05</v>
      </c>
      <c r="H32" s="42">
        <f>G32*F32*E32*D32</f>
        <v>8.3999999999999991E-2</v>
      </c>
      <c r="I32" s="43"/>
      <c r="J32" s="17"/>
      <c r="K32" s="17"/>
    </row>
    <row r="33" spans="1:11" x14ac:dyDescent="0.25">
      <c r="A33" s="14"/>
      <c r="B33" s="26"/>
      <c r="C33" s="40"/>
      <c r="D33" s="41"/>
      <c r="E33" s="41"/>
      <c r="F33" s="41"/>
      <c r="G33" s="28"/>
      <c r="H33" s="44">
        <f>SUM(H31:H32)</f>
        <v>0.254</v>
      </c>
      <c r="I33" s="45" t="s">
        <v>27</v>
      </c>
      <c r="J33" s="46">
        <v>21517</v>
      </c>
      <c r="K33" s="46">
        <f>J33*H33</f>
        <v>5465.3180000000002</v>
      </c>
    </row>
    <row r="34" spans="1:11" x14ac:dyDescent="0.25">
      <c r="A34" s="22"/>
      <c r="B34" s="47"/>
      <c r="C34" s="47"/>
      <c r="D34" s="47"/>
      <c r="E34" s="47"/>
      <c r="F34" s="47"/>
      <c r="G34" s="47"/>
      <c r="H34" s="48"/>
      <c r="I34" s="12"/>
      <c r="J34" s="12"/>
      <c r="K34" s="49"/>
    </row>
    <row r="35" spans="1:11" ht="48" customHeight="1" x14ac:dyDescent="0.25">
      <c r="A35" s="14">
        <v>11</v>
      </c>
      <c r="B35" s="47" t="s">
        <v>35</v>
      </c>
      <c r="C35" s="47" t="s">
        <v>34</v>
      </c>
      <c r="D35" s="41">
        <v>2</v>
      </c>
      <c r="E35" s="41">
        <v>5</v>
      </c>
      <c r="F35" s="41"/>
      <c r="G35" s="41">
        <v>2.35</v>
      </c>
      <c r="H35" s="18">
        <f>G35*E35*D35</f>
        <v>23.5</v>
      </c>
      <c r="I35" s="12"/>
      <c r="J35" s="12"/>
      <c r="K35" s="35"/>
    </row>
    <row r="36" spans="1:11" x14ac:dyDescent="0.25">
      <c r="A36" s="14"/>
      <c r="B36" s="47"/>
      <c r="C36" s="47"/>
      <c r="D36" s="41">
        <v>2</v>
      </c>
      <c r="E36" s="41">
        <v>3</v>
      </c>
      <c r="F36" s="41"/>
      <c r="G36" s="41">
        <v>2.35</v>
      </c>
      <c r="H36" s="18">
        <f>G36*E36*D36</f>
        <v>14.100000000000001</v>
      </c>
      <c r="I36" s="12"/>
      <c r="J36" s="12"/>
      <c r="K36" s="35"/>
    </row>
    <row r="37" spans="1:11" x14ac:dyDescent="0.25">
      <c r="A37" s="14"/>
      <c r="B37" s="47"/>
      <c r="C37" s="47"/>
      <c r="D37" s="28"/>
      <c r="E37" s="28"/>
      <c r="F37" s="28"/>
      <c r="G37" s="28"/>
      <c r="H37" s="20">
        <f>SUM(H35:H36)</f>
        <v>37.6</v>
      </c>
      <c r="I37" s="50"/>
      <c r="J37" s="50"/>
      <c r="K37" s="34"/>
    </row>
    <row r="38" spans="1:11" x14ac:dyDescent="0.25">
      <c r="A38" s="14"/>
      <c r="B38" s="51"/>
      <c r="C38" s="47" t="s">
        <v>36</v>
      </c>
      <c r="D38" s="41">
        <v>1</v>
      </c>
      <c r="E38" s="41">
        <v>2</v>
      </c>
      <c r="F38" s="41"/>
      <c r="G38" s="41">
        <v>1.2</v>
      </c>
      <c r="H38" s="18">
        <f>G38*E38*D38</f>
        <v>2.4</v>
      </c>
      <c r="I38" s="12"/>
      <c r="J38" s="12"/>
      <c r="K38" s="35"/>
    </row>
    <row r="39" spans="1:11" x14ac:dyDescent="0.25">
      <c r="A39" s="14"/>
      <c r="B39" s="51"/>
      <c r="C39" s="51"/>
      <c r="D39" s="28"/>
      <c r="E39" s="28"/>
      <c r="F39" s="28"/>
      <c r="G39" s="28"/>
      <c r="H39" s="20">
        <f>H37-H38</f>
        <v>35.200000000000003</v>
      </c>
      <c r="I39" s="50" t="s">
        <v>28</v>
      </c>
      <c r="J39" s="50">
        <v>728.24</v>
      </c>
      <c r="K39" s="34">
        <f>J39*H39</f>
        <v>25634.048000000003</v>
      </c>
    </row>
    <row r="40" spans="1:11" ht="9.75" customHeight="1" x14ac:dyDescent="0.25">
      <c r="A40" s="14"/>
      <c r="B40" s="51"/>
      <c r="C40" s="51"/>
      <c r="D40" s="51"/>
      <c r="E40" s="51"/>
      <c r="F40" s="51"/>
      <c r="G40" s="51"/>
      <c r="H40" s="35"/>
      <c r="I40" s="50"/>
      <c r="J40" s="50"/>
      <c r="K40" s="34"/>
    </row>
    <row r="41" spans="1:11" ht="30" x14ac:dyDescent="0.25">
      <c r="A41" s="14">
        <v>12</v>
      </c>
      <c r="B41" s="51"/>
      <c r="C41" s="51" t="s">
        <v>41</v>
      </c>
      <c r="D41" s="41">
        <v>2</v>
      </c>
      <c r="E41" s="41">
        <v>1.6</v>
      </c>
      <c r="F41" s="41">
        <v>0.25</v>
      </c>
      <c r="G41" s="41">
        <v>0.15</v>
      </c>
      <c r="H41" s="35">
        <f>G41*F41*E41*D41</f>
        <v>0.12</v>
      </c>
      <c r="I41" s="50"/>
      <c r="J41" s="50"/>
      <c r="K41" s="34"/>
    </row>
    <row r="42" spans="1:11" x14ac:dyDescent="0.25">
      <c r="A42" s="14"/>
      <c r="B42" s="51"/>
      <c r="C42" s="51" t="s">
        <v>45</v>
      </c>
      <c r="D42" s="41">
        <v>4</v>
      </c>
      <c r="E42" s="41">
        <v>0.25</v>
      </c>
      <c r="F42" s="41">
        <v>0.25</v>
      </c>
      <c r="G42" s="41">
        <v>2.35</v>
      </c>
      <c r="H42" s="35">
        <f>G42*F42*E42*D42</f>
        <v>0.58750000000000002</v>
      </c>
      <c r="I42" s="50"/>
      <c r="J42" s="50"/>
      <c r="K42" s="34"/>
    </row>
    <row r="43" spans="1:11" x14ac:dyDescent="0.25">
      <c r="A43" s="14"/>
      <c r="B43" s="51"/>
      <c r="C43" s="51"/>
      <c r="D43" s="28"/>
      <c r="E43" s="28"/>
      <c r="F43" s="28"/>
      <c r="G43" s="28"/>
      <c r="H43" s="34">
        <f>SUM(H41:H42)</f>
        <v>0.70750000000000002</v>
      </c>
      <c r="I43" s="50" t="s">
        <v>27</v>
      </c>
      <c r="J43" s="50">
        <v>5188</v>
      </c>
      <c r="K43" s="34">
        <f>J43*H43</f>
        <v>3670.51</v>
      </c>
    </row>
    <row r="44" spans="1:11" ht="10.5" customHeight="1" x14ac:dyDescent="0.25">
      <c r="A44" s="14"/>
      <c r="B44" s="51"/>
      <c r="C44" s="51"/>
      <c r="D44" s="51"/>
      <c r="E44" s="51"/>
      <c r="F44" s="51"/>
      <c r="G44" s="51"/>
      <c r="H44" s="35"/>
      <c r="I44" s="50"/>
      <c r="J44" s="50"/>
      <c r="K44" s="34"/>
    </row>
    <row r="45" spans="1:11" ht="30" x14ac:dyDescent="0.25">
      <c r="A45" s="14">
        <v>13</v>
      </c>
      <c r="B45" s="16" t="s">
        <v>29</v>
      </c>
      <c r="C45" s="52" t="s">
        <v>42</v>
      </c>
      <c r="D45" s="41">
        <v>1</v>
      </c>
      <c r="E45" s="41">
        <f>6+6+6</f>
        <v>18</v>
      </c>
      <c r="F45" s="41"/>
      <c r="G45" s="41">
        <v>2.35</v>
      </c>
      <c r="H45" s="18">
        <f>G45*E45*D45</f>
        <v>42.300000000000004</v>
      </c>
      <c r="I45" s="30"/>
      <c r="J45" s="30"/>
      <c r="K45" s="20"/>
    </row>
    <row r="46" spans="1:11" x14ac:dyDescent="0.25">
      <c r="A46" s="14"/>
      <c r="B46" s="51"/>
      <c r="C46" s="51" t="s">
        <v>43</v>
      </c>
      <c r="D46" s="41">
        <v>1</v>
      </c>
      <c r="E46" s="41">
        <v>1.2</v>
      </c>
      <c r="F46" s="41"/>
      <c r="G46" s="41">
        <v>2.1</v>
      </c>
      <c r="H46" s="35">
        <f>G46*E46*D46</f>
        <v>2.52</v>
      </c>
      <c r="I46" s="50"/>
      <c r="J46" s="50"/>
      <c r="K46" s="34"/>
    </row>
    <row r="47" spans="1:11" x14ac:dyDescent="0.25">
      <c r="A47" s="14"/>
      <c r="B47" s="51"/>
      <c r="C47" s="51" t="s">
        <v>57</v>
      </c>
      <c r="D47" s="41">
        <v>1</v>
      </c>
      <c r="E47" s="41">
        <v>2</v>
      </c>
      <c r="F47" s="41"/>
      <c r="G47" s="41">
        <v>1.2</v>
      </c>
      <c r="H47" s="35">
        <f>G47*E47*D47</f>
        <v>2.4</v>
      </c>
      <c r="I47" s="50"/>
      <c r="J47" s="50"/>
      <c r="K47" s="34"/>
    </row>
    <row r="48" spans="1:11" x14ac:dyDescent="0.25">
      <c r="A48" s="14"/>
      <c r="B48" s="51"/>
      <c r="C48" s="51"/>
      <c r="D48" s="41"/>
      <c r="E48" s="41"/>
      <c r="F48" s="41"/>
      <c r="G48" s="41"/>
      <c r="H48" s="34">
        <f>H45-(H46+H47)</f>
        <v>37.380000000000003</v>
      </c>
      <c r="I48" s="50"/>
      <c r="J48" s="50"/>
      <c r="K48" s="34"/>
    </row>
    <row r="49" spans="1:11" x14ac:dyDescent="0.25">
      <c r="A49" s="14"/>
      <c r="B49" s="51"/>
      <c r="C49" s="51" t="s">
        <v>44</v>
      </c>
      <c r="D49" s="51"/>
      <c r="E49" s="51"/>
      <c r="F49" s="51"/>
      <c r="G49" s="51"/>
      <c r="H49" s="34">
        <f>2*H48</f>
        <v>74.760000000000005</v>
      </c>
      <c r="I49" s="50" t="s">
        <v>28</v>
      </c>
      <c r="J49" s="50">
        <v>93.88</v>
      </c>
      <c r="K49" s="34">
        <f>J49*H49</f>
        <v>7018.4688000000006</v>
      </c>
    </row>
    <row r="50" spans="1:11" ht="10.5" customHeight="1" x14ac:dyDescent="0.25">
      <c r="A50" s="14"/>
      <c r="B50" s="51"/>
      <c r="C50" s="51"/>
      <c r="D50" s="51"/>
      <c r="E50" s="51"/>
      <c r="F50" s="51"/>
      <c r="G50" s="51"/>
      <c r="H50" s="34"/>
      <c r="I50" s="50"/>
      <c r="J50" s="50"/>
      <c r="K50" s="34"/>
    </row>
    <row r="51" spans="1:11" ht="60" x14ac:dyDescent="0.25">
      <c r="A51" s="14">
        <v>14</v>
      </c>
      <c r="B51" s="51"/>
      <c r="C51" s="53" t="s">
        <v>46</v>
      </c>
      <c r="D51" s="41">
        <v>1</v>
      </c>
      <c r="E51" s="41">
        <v>1.2</v>
      </c>
      <c r="F51" s="41"/>
      <c r="G51" s="41">
        <v>2.1</v>
      </c>
      <c r="H51" s="18">
        <f>G51*E51*D51</f>
        <v>2.52</v>
      </c>
      <c r="I51" s="30"/>
      <c r="J51" s="30"/>
      <c r="K51" s="20"/>
    </row>
    <row r="52" spans="1:11" x14ac:dyDescent="0.25">
      <c r="A52" s="14"/>
      <c r="B52" s="51"/>
      <c r="C52" s="51"/>
      <c r="D52" s="41">
        <v>1</v>
      </c>
      <c r="E52" s="41">
        <v>2</v>
      </c>
      <c r="F52" s="41"/>
      <c r="G52" s="41">
        <v>1.2</v>
      </c>
      <c r="H52" s="18">
        <f>G52*E52*D52</f>
        <v>2.4</v>
      </c>
      <c r="I52" s="30"/>
      <c r="J52" s="30"/>
      <c r="K52" s="20"/>
    </row>
    <row r="53" spans="1:11" x14ac:dyDescent="0.25">
      <c r="A53" s="14"/>
      <c r="B53" s="51"/>
      <c r="C53" s="51"/>
      <c r="D53" s="41"/>
      <c r="E53" s="41"/>
      <c r="F53" s="41"/>
      <c r="G53" s="41"/>
      <c r="H53" s="20">
        <f>SUM(H51:H52)</f>
        <v>4.92</v>
      </c>
      <c r="I53" s="30" t="s">
        <v>28</v>
      </c>
      <c r="J53" s="30">
        <v>1231</v>
      </c>
      <c r="K53" s="20">
        <f>J53*H53</f>
        <v>6056.5199999999995</v>
      </c>
    </row>
    <row r="54" spans="1:11" x14ac:dyDescent="0.25">
      <c r="A54" s="82"/>
      <c r="B54" s="83"/>
      <c r="C54" s="83"/>
      <c r="D54" s="84"/>
      <c r="E54" s="84"/>
      <c r="F54" s="84"/>
      <c r="G54" s="84"/>
      <c r="H54" s="85"/>
      <c r="I54" s="86"/>
      <c r="J54" s="86"/>
      <c r="K54" s="85"/>
    </row>
    <row r="55" spans="1:11" x14ac:dyDescent="0.25">
      <c r="A55" s="87"/>
      <c r="B55" s="88"/>
      <c r="C55" s="88"/>
      <c r="D55" s="89"/>
      <c r="E55" s="89"/>
      <c r="F55" s="89"/>
      <c r="G55" s="89"/>
      <c r="H55" s="90"/>
      <c r="I55" s="91"/>
      <c r="J55" s="91"/>
      <c r="K55" s="90"/>
    </row>
    <row r="56" spans="1:11" ht="31.5" x14ac:dyDescent="0.25">
      <c r="A56" s="65" t="s">
        <v>54</v>
      </c>
      <c r="B56" s="5" t="s">
        <v>0</v>
      </c>
      <c r="C56" s="6" t="s">
        <v>1</v>
      </c>
      <c r="D56" s="6" t="s">
        <v>30</v>
      </c>
      <c r="E56" s="6" t="s">
        <v>26</v>
      </c>
      <c r="F56" s="6" t="s">
        <v>6</v>
      </c>
      <c r="G56" s="6" t="s">
        <v>20</v>
      </c>
      <c r="H56" s="7" t="s">
        <v>2</v>
      </c>
      <c r="I56" s="6" t="s">
        <v>3</v>
      </c>
      <c r="J56" s="7" t="s">
        <v>4</v>
      </c>
      <c r="K56" s="7" t="s">
        <v>5</v>
      </c>
    </row>
    <row r="57" spans="1:11" x14ac:dyDescent="0.25">
      <c r="A57" s="14"/>
      <c r="B57" s="51"/>
      <c r="C57" s="54" t="s">
        <v>48</v>
      </c>
      <c r="D57" s="28"/>
      <c r="E57" s="28"/>
      <c r="F57" s="28"/>
      <c r="G57" s="28"/>
      <c r="H57" s="20"/>
      <c r="I57" s="30"/>
      <c r="J57" s="30"/>
      <c r="K57" s="20"/>
    </row>
    <row r="58" spans="1:11" ht="30" x14ac:dyDescent="0.25">
      <c r="A58" s="14">
        <v>15</v>
      </c>
      <c r="B58" s="51"/>
      <c r="C58" s="47" t="s">
        <v>53</v>
      </c>
      <c r="D58" s="51"/>
      <c r="E58" s="51"/>
      <c r="F58" s="51"/>
      <c r="G58" s="51"/>
      <c r="H58" s="34"/>
      <c r="I58" s="50"/>
      <c r="J58" s="50"/>
      <c r="K58" s="34"/>
    </row>
    <row r="59" spans="1:11" x14ac:dyDescent="0.25">
      <c r="A59" s="14"/>
      <c r="B59" s="51"/>
      <c r="C59" s="51"/>
      <c r="D59" s="55">
        <v>1</v>
      </c>
      <c r="E59" s="55">
        <v>3.35</v>
      </c>
      <c r="F59" s="55"/>
      <c r="G59" s="55">
        <v>3.15</v>
      </c>
      <c r="H59" s="35">
        <f>G59*E59*D59</f>
        <v>10.5525</v>
      </c>
      <c r="I59" s="50"/>
      <c r="J59" s="50"/>
      <c r="K59" s="34"/>
    </row>
    <row r="60" spans="1:11" x14ac:dyDescent="0.25">
      <c r="A60" s="14"/>
      <c r="B60" s="51"/>
      <c r="C60" s="51" t="s">
        <v>50</v>
      </c>
      <c r="D60" s="55">
        <v>1</v>
      </c>
      <c r="E60" s="55">
        <v>1.2</v>
      </c>
      <c r="F60" s="55"/>
      <c r="G60" s="55">
        <v>2.1</v>
      </c>
      <c r="H60" s="35">
        <f>G60*E60*D60</f>
        <v>2.52</v>
      </c>
      <c r="I60" s="50"/>
      <c r="J60" s="50"/>
      <c r="K60" s="34"/>
    </row>
    <row r="61" spans="1:11" x14ac:dyDescent="0.25">
      <c r="A61" s="14"/>
      <c r="B61" s="51"/>
      <c r="C61" s="54" t="s">
        <v>47</v>
      </c>
      <c r="D61" s="56"/>
      <c r="E61" s="56"/>
      <c r="F61" s="56"/>
      <c r="G61" s="56"/>
      <c r="H61" s="34">
        <f>H59-H60</f>
        <v>8.0325000000000006</v>
      </c>
      <c r="I61" s="50" t="s">
        <v>28</v>
      </c>
      <c r="J61" s="50">
        <v>728.24</v>
      </c>
      <c r="K61" s="34">
        <f>J61*H61</f>
        <v>5849.5878000000002</v>
      </c>
    </row>
    <row r="62" spans="1:11" x14ac:dyDescent="0.25">
      <c r="A62" s="14"/>
      <c r="B62" s="51"/>
      <c r="C62" s="54"/>
      <c r="D62" s="56"/>
      <c r="E62" s="56"/>
      <c r="F62" s="56"/>
      <c r="G62" s="56"/>
      <c r="H62" s="34"/>
      <c r="I62" s="50"/>
      <c r="J62" s="50"/>
      <c r="K62" s="34"/>
    </row>
    <row r="63" spans="1:11" ht="90" x14ac:dyDescent="0.25">
      <c r="A63" s="14">
        <v>16</v>
      </c>
      <c r="B63" s="51"/>
      <c r="C63" s="53" t="s">
        <v>49</v>
      </c>
      <c r="D63" s="41">
        <v>1</v>
      </c>
      <c r="E63" s="41">
        <v>1.2</v>
      </c>
      <c r="F63" s="41"/>
      <c r="G63" s="41">
        <v>2.1</v>
      </c>
      <c r="H63" s="20">
        <f>G63*E63*D63</f>
        <v>2.52</v>
      </c>
      <c r="I63" s="30" t="s">
        <v>28</v>
      </c>
      <c r="J63" s="30">
        <v>1231</v>
      </c>
      <c r="K63" s="20">
        <f>J63*H63</f>
        <v>3102.12</v>
      </c>
    </row>
    <row r="64" spans="1:11" x14ac:dyDescent="0.25">
      <c r="A64" s="14"/>
      <c r="B64" s="51"/>
      <c r="C64" s="53"/>
      <c r="D64" s="28"/>
      <c r="E64" s="28"/>
      <c r="F64" s="28"/>
      <c r="G64" s="28"/>
      <c r="H64" s="20"/>
      <c r="I64" s="30"/>
      <c r="J64" s="30"/>
      <c r="K64" s="20"/>
    </row>
    <row r="65" spans="1:11" ht="45" x14ac:dyDescent="0.25">
      <c r="A65" s="14">
        <v>17</v>
      </c>
      <c r="B65" s="51"/>
      <c r="C65" s="52" t="s">
        <v>42</v>
      </c>
      <c r="D65" s="28"/>
      <c r="E65" s="28"/>
      <c r="F65" s="28"/>
      <c r="G65" s="28"/>
      <c r="H65" s="18">
        <f>2*H61</f>
        <v>16.065000000000001</v>
      </c>
      <c r="I65" s="30" t="s">
        <v>28</v>
      </c>
      <c r="J65" s="30">
        <v>93.88</v>
      </c>
      <c r="K65" s="20">
        <f>J65*H65</f>
        <v>1508.1822</v>
      </c>
    </row>
    <row r="66" spans="1:11" x14ac:dyDescent="0.25">
      <c r="A66" s="14"/>
      <c r="B66" s="51"/>
      <c r="C66" s="53"/>
      <c r="D66" s="28"/>
      <c r="E66" s="28"/>
      <c r="F66" s="28"/>
      <c r="G66" s="28"/>
      <c r="H66" s="20"/>
      <c r="I66" s="30"/>
      <c r="J66" s="30"/>
      <c r="K66" s="20"/>
    </row>
    <row r="67" spans="1:11" x14ac:dyDescent="0.25">
      <c r="A67" s="57"/>
      <c r="B67" s="58"/>
      <c r="C67" s="59" t="s">
        <v>52</v>
      </c>
      <c r="D67" s="59"/>
      <c r="E67" s="59"/>
      <c r="F67" s="59"/>
      <c r="G67" s="59"/>
      <c r="H67" s="60"/>
      <c r="I67" s="61"/>
      <c r="J67" s="61"/>
      <c r="K67" s="62">
        <f>SUM(K4:K66)</f>
        <v>86366.154225749997</v>
      </c>
    </row>
  </sheetData>
  <printOptions horizontalCentered="1"/>
  <pageMargins left="0.45" right="0.2" top="0.5" bottom="0.5" header="0.3" footer="0.3"/>
  <pageSetup orientation="portrait" verticalDpi="0"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detail</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2019-06-30T15:08:45Z</dcterms:modified>
</cp:coreProperties>
</file>